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05" yWindow="1425" windowWidth="6555" windowHeight="6120" tabRatio="875" activeTab="3"/>
  </bookViews>
  <sheets>
    <sheet name="I. mérleg  " sheetId="1" r:id="rId1"/>
    <sheet name="I.A.mérleg " sheetId="2" r:id="rId2"/>
    <sheet name="I.B.mérleg " sheetId="3" r:id="rId3"/>
    <sheet name="1. Társ. bevét-kiad ÖSSZ " sheetId="4" r:id="rId4"/>
    <sheet name="2. Társ. bevét-kiad" sheetId="5" r:id="rId5"/>
    <sheet name="3. Int. bevét- kiad." sheetId="6" r:id="rId6"/>
    <sheet name="4. Adósság" sheetId="7" r:id="rId7"/>
    <sheet name="5. Előir.felh. " sheetId="8" r:id="rId8"/>
    <sheet name="6. Áthúzódó" sheetId="9" r:id="rId9"/>
  </sheets>
  <externalReferences>
    <externalReference r:id="rId12"/>
    <externalReference r:id="rId13"/>
    <externalReference r:id="rId14"/>
  </externalReferences>
  <definedNames>
    <definedName name="a1N791">#REF!</definedName>
    <definedName name="a1N7912" localSheetId="7">#REF!</definedName>
    <definedName name="a1N7912">#REF!</definedName>
    <definedName name="koltsegvetes_1" localSheetId="7">#REF!</definedName>
    <definedName name="koltsegvetes_1">#REF!</definedName>
    <definedName name="Létszám" localSheetId="7">#REF!</definedName>
    <definedName name="Létszám">#REF!</definedName>
    <definedName name="Létszám1" localSheetId="7">#REF!</definedName>
    <definedName name="Létszám1">#REF!</definedName>
    <definedName name="_xlnm.Print_Titles" localSheetId="5">'3. Int. bevét- kiad.'!$7:$10</definedName>
    <definedName name="_xlnm.Print_Area" localSheetId="5">'3. Int. bevét- kiad.'!$A$1:$F$60</definedName>
    <definedName name="_xlnm.Print_Area" localSheetId="7">'5. Előir.felh. '!$A$1:$U$25</definedName>
    <definedName name="_xlnm.Print_Area" localSheetId="2">'I.B.mérleg '!$A$1:$X$15</definedName>
    <definedName name="rt">#REF!</definedName>
    <definedName name="Z_02835DE9_47C9_4E44_A41D_B640060429E4_.wvu.Cols" localSheetId="1" hidden="1">'I.A.mérleg '!#REF!,'I.A.mérleg '!#REF!</definedName>
    <definedName name="Z_02835DE9_47C9_4E44_A41D_B640060429E4_.wvu.FilterData" localSheetId="1" hidden="1">'I.A.mérleg '!#REF!</definedName>
    <definedName name="Z_02835DE9_47C9_4E44_A41D_B640060429E4_.wvu.PrintArea" localSheetId="7" hidden="1">'5. Előir.felh. '!$A$3:$M$25</definedName>
    <definedName name="Z_02835DE9_47C9_4E44_A41D_B640060429E4_.wvu.PrintArea" localSheetId="1" hidden="1">'I.A.mérleg '!#REF!</definedName>
    <definedName name="Z_02835DE9_47C9_4E44_A41D_B640060429E4_.wvu.Rows" localSheetId="1" hidden="1">'I.A.mérleg '!#REF!,'I.A.mérleg '!#REF!,'I.A.mérleg '!#REF!,'I.A.mérleg '!#REF!</definedName>
    <definedName name="zjdd">#REF!</definedName>
  </definedNames>
  <calcPr fullCalcOnLoad="1"/>
</workbook>
</file>

<file path=xl/sharedStrings.xml><?xml version="1.0" encoding="utf-8"?>
<sst xmlns="http://schemas.openxmlformats.org/spreadsheetml/2006/main" count="578" uniqueCount="274">
  <si>
    <t>Módosítás IV.</t>
  </si>
  <si>
    <t>Módosított IV.</t>
  </si>
  <si>
    <t>Bevételek</t>
  </si>
  <si>
    <t>Pályázat címe: "Agóra" Önerő kiegészítés</t>
  </si>
  <si>
    <t>I.melléklet</t>
  </si>
  <si>
    <t>I.A.melléklet</t>
  </si>
  <si>
    <t>I.B.melléklet</t>
  </si>
  <si>
    <t>2.melléklet</t>
  </si>
  <si>
    <t>BEVÉTELEK</t>
  </si>
  <si>
    <t>adatok ezer Ft-ban</t>
  </si>
  <si>
    <t xml:space="preserve">Működési célú pénzeszközátadás vállalkozásoknak </t>
  </si>
  <si>
    <t>Módosítás III.</t>
  </si>
  <si>
    <t>Módosított III.</t>
  </si>
  <si>
    <t xml:space="preserve">Finanszírozási bevételek </t>
  </si>
  <si>
    <t>ÖSSZESEN</t>
  </si>
  <si>
    <t xml:space="preserve">2. melléklet </t>
  </si>
  <si>
    <t>Működési bevételek előirányzata</t>
  </si>
  <si>
    <t>Működési kiadások előirányzata</t>
  </si>
  <si>
    <t>4. melléklet</t>
  </si>
  <si>
    <t xml:space="preserve">     2-ből Önkormányzati kiegészítés</t>
  </si>
  <si>
    <t>KÖLTSÉGVETÉSI BEVÉTELEK</t>
  </si>
  <si>
    <t>Bevételek összesen</t>
  </si>
  <si>
    <t>Kiadások</t>
  </si>
  <si>
    <t>KIADÁSOK ÖSSZESEN</t>
  </si>
  <si>
    <t>Módosítás I</t>
  </si>
  <si>
    <t>Működési hiány / többlet</t>
  </si>
  <si>
    <t>Felhalmozási hiány / többlet</t>
  </si>
  <si>
    <t>Összesen:</t>
  </si>
  <si>
    <t>Megnevezés</t>
  </si>
  <si>
    <t xml:space="preserve">Felhalmozási bevételek összesen </t>
  </si>
  <si>
    <t>Egyenleg</t>
  </si>
  <si>
    <t>Előirányzat alszáma</t>
  </si>
  <si>
    <t>Pályázat azonosítója: SZOC-11-ALT-USZ-1-0042 Utcai szoc. Munk</t>
  </si>
  <si>
    <t>Pályázat azonosítója: KAB-KEF-11-B-3590 Egészséges ifjuság</t>
  </si>
  <si>
    <t>Működési bevételek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</si>
  <si>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</si>
  <si>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</si>
  <si>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</si>
  <si>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</si>
  <si>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</si>
  <si>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</si>
  <si>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</si>
  <si>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</si>
  <si>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</si>
  <si>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</si>
  <si>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</si>
  <si>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</si>
  <si>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Módosítás V.</t>
  </si>
  <si>
    <t>Módosított V.</t>
  </si>
  <si>
    <t>Működési kiadások</t>
  </si>
  <si>
    <t xml:space="preserve">Személyi juttatások </t>
  </si>
  <si>
    <t>BEVÉTELEK ÖSSZESEN</t>
  </si>
  <si>
    <t xml:space="preserve">Beruházások, FELÚJÍTÁS </t>
  </si>
  <si>
    <t>Adósságszolgálat</t>
  </si>
  <si>
    <t>- rövidlejáratú hitel törlesztése</t>
  </si>
  <si>
    <t>kamatok</t>
  </si>
  <si>
    <t>Összesen</t>
  </si>
  <si>
    <t>Módosítás II.</t>
  </si>
  <si>
    <t>Módosított II.</t>
  </si>
  <si>
    <t>adatok eFt-ban</t>
  </si>
  <si>
    <t>Cím sz.</t>
  </si>
  <si>
    <t xml:space="preserve">Alcím </t>
  </si>
  <si>
    <t>Előirányzat</t>
  </si>
  <si>
    <t>B e v é t e l e k</t>
  </si>
  <si>
    <t xml:space="preserve">Finanszírozási kiadások </t>
  </si>
  <si>
    <t>Költségvetési bevételek</t>
  </si>
  <si>
    <t>Tárgyévi bevételek összesen</t>
  </si>
  <si>
    <t>Tárgyévi kiadások összesen</t>
  </si>
  <si>
    <t>Felhalmozási bevételek</t>
  </si>
  <si>
    <t>Módosítás I.</t>
  </si>
  <si>
    <t>Módosított I.</t>
  </si>
  <si>
    <t>K i a d á s o k</t>
  </si>
  <si>
    <t xml:space="preserve">- Kötvény </t>
  </si>
  <si>
    <t>tőketörlesztés</t>
  </si>
  <si>
    <t>össz. kamat</t>
  </si>
  <si>
    <t>Állami támogatás segélyekre</t>
  </si>
  <si>
    <t>Pályázat azonosítója: A1006 N0956 Műemlék</t>
  </si>
  <si>
    <t>Pályázat azonosítója: KAB-KEF-11-A-1725</t>
  </si>
  <si>
    <t>Pályázat azonosítója: KAB-KEF-11-B-3515</t>
  </si>
  <si>
    <t>Kiadások összesen</t>
  </si>
  <si>
    <t>EGYENLEG</t>
  </si>
  <si>
    <t xml:space="preserve">Működési kiadások összesen </t>
  </si>
  <si>
    <t xml:space="preserve">Felhalmozási kiadások összesen </t>
  </si>
  <si>
    <t xml:space="preserve">Működési bevételek összesen </t>
  </si>
  <si>
    <t>Pályázat azonosítója: SZOC-11-ALT-PSZ-1-0054 Pszichiátria</t>
  </si>
  <si>
    <t xml:space="preserve">     2.-ből Normatív támogatás</t>
  </si>
  <si>
    <t>Költségvetési kiadások</t>
  </si>
  <si>
    <t>Tájékoztató adatok az Áht 24. §  (4) bekezdése alapján</t>
  </si>
  <si>
    <t>Felhalmozási kiadások</t>
  </si>
  <si>
    <t>Pályázat azonosítója: JHS/000386/09 Jelzőrendszer</t>
  </si>
  <si>
    <t>Eredeti előirányzat 2014</t>
  </si>
  <si>
    <t>2014. Eredeti</t>
  </si>
  <si>
    <t>2014. évi fejlesztési célú bevételek és kiadások mérlege (E Ft-ban)</t>
  </si>
  <si>
    <t>Személyi juttatások (K1)</t>
  </si>
  <si>
    <t>Munkaadókat terhelő járulékok és szociális hozzájárulási adó (K2)</t>
  </si>
  <si>
    <t>Dologi kiadások (K3)</t>
  </si>
  <si>
    <t>Egyéb működési célú kiadások (K5)</t>
  </si>
  <si>
    <t>Működési célú támogatások államháztartáson belülről (B1)</t>
  </si>
  <si>
    <t>Működési bevételek (B4)</t>
  </si>
  <si>
    <t>Működési célú átvett pénzeszközök (B6)</t>
  </si>
  <si>
    <t>Felhalmozás célú támogatások államháztartáson belülről (B2)</t>
  </si>
  <si>
    <t>Felhalmozási bevételek (B5)</t>
  </si>
  <si>
    <t>Felhalmozás célú átvett pénzeszközök (B7)</t>
  </si>
  <si>
    <t>Beruházások (K6)</t>
  </si>
  <si>
    <t>Felújítások (K7)</t>
  </si>
  <si>
    <t>Egyéb felhalmozási célú kiadások (K8)</t>
  </si>
  <si>
    <t>2014. évi eredeti előir.</t>
  </si>
  <si>
    <t>Működési célú garancia- és kezességvállalásból származó megtérülések államháztartáson belülről (B13)</t>
  </si>
  <si>
    <t>Elvonások és befizetések bevételei (B12)</t>
  </si>
  <si>
    <t>Működési célú visszatérítendő támogatások, kölcsönök visszatérülése államháztartáson belülről (B14)</t>
  </si>
  <si>
    <t>Működési célú visszatérítendő támogatások, kölcsönök igénybevétele  államháztartáson belülről (B15)</t>
  </si>
  <si>
    <t>Egyéb működési célú támogatások bevételei államháztartáson belülről (B16)</t>
  </si>
  <si>
    <t xml:space="preserve">Működési célú támogatások államháztartáson belülről </t>
  </si>
  <si>
    <t>Szolgáltatások ellenértéke (B402)</t>
  </si>
  <si>
    <t>Áru- és készletértékesítés ellenértéke (B401)</t>
  </si>
  <si>
    <t>Tulajdonosi bevételek (B 404)</t>
  </si>
  <si>
    <t>Ellátási díjak (B405)</t>
  </si>
  <si>
    <t>Kiszámlázott általános forgalmi adó (B406)</t>
  </si>
  <si>
    <t>Általános forgalmi adó visszatérítése (B407)</t>
  </si>
  <si>
    <t>Kamatbevételek (B408)</t>
  </si>
  <si>
    <t>Egyéb pénzügyi műveletek bevételei (B409)</t>
  </si>
  <si>
    <t>Egyéb működési bevételek (B410)</t>
  </si>
  <si>
    <t>Működési célú garancia- és kezességvállalásból származó megtérülések államháztartáson kívülről (B61)</t>
  </si>
  <si>
    <t>Működési célú visszatérítendő támogatások, kölcsönök visszatérülése államháztartáson kívülről (B62)</t>
  </si>
  <si>
    <t>Egyéb működési célú átvett pénzeszközök (B63)</t>
  </si>
  <si>
    <t>Felhalmozás célú támogatások államháztartáson belülről</t>
  </si>
  <si>
    <t>Működési bevételek összesen(B1+B3+B4+B6)</t>
  </si>
  <si>
    <t>Felhalmozás célú garancia- és kezességvállalásból származó megtérülések államháztartáson belülről (B22)</t>
  </si>
  <si>
    <t>Felhalmozás célú visszatérítendő támogatások,kölcsönök visszatérülése államháztartáson belülről (B23)</t>
  </si>
  <si>
    <t>Felhalmozás célú visszatérítendő támogatások,kölcsönök igénybevétele államháztartáson belülről (B24)</t>
  </si>
  <si>
    <t>Egyéb felhalmozás célú támogatások bevételei államháztartáson belülről (B25)</t>
  </si>
  <si>
    <t>Immateriális javak értékesítése (B51)</t>
  </si>
  <si>
    <t>Ingatlanok értékesítése (B52)</t>
  </si>
  <si>
    <t>Részesedések értékesítése (B54)</t>
  </si>
  <si>
    <t>Részesedések megszűnéséhez kapcsolódó bevételek (B55)</t>
  </si>
  <si>
    <t>Felhalmozás célú átvett pénzeszközök</t>
  </si>
  <si>
    <t>Felhalmozás célú garancia- és kezességvállalásból származó megtérülések államháztartáson kívülről (B71)</t>
  </si>
  <si>
    <t>Felhalmozás célú visszatérítendő támogatások,kölcsönök visszatérülése államháztartáson kívülről (B72)</t>
  </si>
  <si>
    <t>Egyéb felhalmozási célú átvett pénzeszközök (B73)</t>
  </si>
  <si>
    <t>KÖLTSÉGVETÉSI BEVÉTELEK ÖSSZESEN (B1-B7)</t>
  </si>
  <si>
    <t>Foglalkoztatottak személyi juttatásai (K11)</t>
  </si>
  <si>
    <t>Külső személyi juttatások  (K12)</t>
  </si>
  <si>
    <t>Személyi juttatások  (K1)</t>
  </si>
  <si>
    <t>Munkadókat terhelő járulékok és szociális hozzájárulás adó (K2)</t>
  </si>
  <si>
    <t xml:space="preserve">Dologi kiadások  (K3)                                                                                         </t>
  </si>
  <si>
    <t>Egyéb működési célú kiadások</t>
  </si>
  <si>
    <t>Elvonások és befizetések (K502)</t>
  </si>
  <si>
    <t>Egyéb működési célú támogatások  államháztartáson belülre (B506)</t>
  </si>
  <si>
    <t>Egyéb működési célú támogatások  államháztartáson kívülre (B511)</t>
  </si>
  <si>
    <t xml:space="preserve">Egyéb felhalmozási célú kiadások </t>
  </si>
  <si>
    <t>Felhalmozási célú visszatérítendő támogatások, kölcsönök nyújtása államháztartáson kívülre (K85)</t>
  </si>
  <si>
    <t>Lakástámogatás (K87)</t>
  </si>
  <si>
    <t>Egyéb felhalmozási célú támogatások államháztartáson belülre (K84)</t>
  </si>
  <si>
    <t>Egyéb felhalmozási célú támogatások államháztartáson kivülre (K88)</t>
  </si>
  <si>
    <t>Hitel-, kölcsöntörlesztés államháztartáson kívülre (K911)</t>
  </si>
  <si>
    <t>Belföldi értékpapírok kiadásai (K912)</t>
  </si>
  <si>
    <t>Belföldi finanszírozás kiadásai</t>
  </si>
  <si>
    <t>Központi irányító szervi támogatások folyósítása (K915)</t>
  </si>
  <si>
    <t>Pénzügyi lízing kiadásai (K917)</t>
  </si>
  <si>
    <t>Belföldi finanszírozás kiadásai (K91)</t>
  </si>
  <si>
    <t>Hitel-, kölcsönfelvétel államháztartáson kívülről (B811)</t>
  </si>
  <si>
    <t>Belföldi értékpapírok bevételei (B812)</t>
  </si>
  <si>
    <t>Maradvány igénybevétele (B813)</t>
  </si>
  <si>
    <t>TÁRGYÉVI BEVÉTELEK ÖSSZESEN</t>
  </si>
  <si>
    <t>FINANSZÍROZÁSI BEVÉTEK</t>
  </si>
  <si>
    <t>KIADÁSOK</t>
  </si>
  <si>
    <t>KÖLTSÉGVETÉSI KIADÁSOK</t>
  </si>
  <si>
    <t>KÖLTSÉGVETÉSI KIADÁSOK ÖSZESEN (K1-K8)</t>
  </si>
  <si>
    <t>FINANSZÍROZÁSI KIADÁSOK</t>
  </si>
  <si>
    <t>Működési kiadások összesen  (K1+K2+K3+K4+K5)</t>
  </si>
  <si>
    <t>Felhalmozási kiadások összesen  (K6+K7+K8)</t>
  </si>
  <si>
    <t>TÁRGYÉVI KIADÁSOK ÖSSZESEN</t>
  </si>
  <si>
    <t>Felhalmozási bevételek összesen (B2+B5+B7)</t>
  </si>
  <si>
    <t>FINANSZÍROZÁSI BEVÉTELEK ÖSSZESEN  (B8)</t>
  </si>
  <si>
    <t>FINANSZÍROZÁSI KIADÁSOK ÖSSZESEN (K9)</t>
  </si>
  <si>
    <t xml:space="preserve">Ebből: Projektekre elnyert támogatások </t>
  </si>
  <si>
    <t>Ebből: Projektek kiadásai</t>
  </si>
  <si>
    <t>401-407</t>
  </si>
  <si>
    <t>408-410</t>
  </si>
  <si>
    <t>401-410</t>
  </si>
  <si>
    <t>401-411</t>
  </si>
  <si>
    <t>501-505</t>
  </si>
  <si>
    <t>506-508</t>
  </si>
  <si>
    <t>501-508</t>
  </si>
  <si>
    <t>501-509</t>
  </si>
  <si>
    <t>Közvetített szolgáltatások ellenértéke (B403)</t>
  </si>
  <si>
    <t>INTÉZMÉNYI BEVÉTEL - KIADÁS ELŐIRÁNYZAT 2014</t>
  </si>
  <si>
    <t>Működési bevételek  (B4)</t>
  </si>
  <si>
    <t>Felhalmozásra átvett pénzeszközök (B7)</t>
  </si>
  <si>
    <t>Működési célra átvett pénzeszközök (B6)</t>
  </si>
  <si>
    <t>Felhalmozási célú támogatások államháztartáson belülről (B2)</t>
  </si>
  <si>
    <t>Költségvetési bevételek (B1-B7)</t>
  </si>
  <si>
    <t>Elöző év költségvetési maradványának igénybevétele (B8131)</t>
  </si>
  <si>
    <t>Központi, irányító szervi támogatás (B816)</t>
  </si>
  <si>
    <t>Finanszírozási bevételek  (B8)</t>
  </si>
  <si>
    <t>Munkaadókat terhelő járulékok és szociális hozzájárulás adó (K2)</t>
  </si>
  <si>
    <t>Egyéb felhalmozás célú kiadások (K8)</t>
  </si>
  <si>
    <t>Költségvetési kiadások összesen (K1-K8)</t>
  </si>
  <si>
    <t>Finanszírozási kiadások (K9)</t>
  </si>
  <si>
    <t>Egyéb működési célú támogatások  államháztartáson belülre (K506)</t>
  </si>
  <si>
    <t>Egyéb működési célú támogatások  államháztartáson kívülre (K511)</t>
  </si>
  <si>
    <t>Külső személyi juttatások (K12)</t>
  </si>
  <si>
    <t>Egyéb működési célú támogatások államháztartáson belülre (K506)</t>
  </si>
  <si>
    <t>Egyéb működési célú támogatások államháztartáson kívülre (K511)</t>
  </si>
  <si>
    <t>Egyéb felhalmozás célú támogatások államháztartáson belülre (K84)</t>
  </si>
  <si>
    <t>Egyéb felhalmozás célú támogatások államháztartáson kívülre (K88)</t>
  </si>
  <si>
    <t>Egyéb tárgyi eszközök értékesítése (B53)</t>
  </si>
  <si>
    <t>Előirányzat-felhasználási terv 2014. év</t>
  </si>
  <si>
    <t>101-106</t>
  </si>
  <si>
    <t>INTÉZMÉNY BEVÉTELEI</t>
  </si>
  <si>
    <t>Szekszárdi 1. Számú Óvoda KINDERGARTEN</t>
  </si>
  <si>
    <t>Szekszárd és Szálka Óvodafenntartó Társulása 2014. évi tervezett mérlege</t>
  </si>
  <si>
    <t>Szekszárdi 1. Számú Óvoda Kindergarten  működési bevételei összesen</t>
  </si>
  <si>
    <t>Szekszárdi 1. Számú Óvoda Kindergarten  működési kiadásai  összesen</t>
  </si>
  <si>
    <t>Szekszárd és Szálka Óvodafenntartó Társulása  2014. évi tervezett I. B. mérlege</t>
  </si>
  <si>
    <t>Szekszárd és Szálka Óvodafenntartó Társulása</t>
  </si>
  <si>
    <t xml:space="preserve">Szekszárd és Szálka Óvodafenntartó Társulásának </t>
  </si>
  <si>
    <t xml:space="preserve"> BEVÉTEL - KIADÁS ELŐIRÁNYZATAI 2014</t>
  </si>
  <si>
    <t>BEVÉTEL - KIADÁS ELŐIRÁNYZATAI 2014</t>
  </si>
  <si>
    <t>Ebből: Intézmény finanszírozása</t>
  </si>
  <si>
    <t>14. melléklet</t>
  </si>
  <si>
    <t>Az államháztartásról szóló 2011. évi CXCIV. Törvény 10. § (3) bekezdése szerinti</t>
  </si>
  <si>
    <t>adósságot keletkeztető ügylet felső határa</t>
  </si>
  <si>
    <t>adatok: eFt- ban</t>
  </si>
  <si>
    <t>Önkormányzat saját bevételei</t>
  </si>
  <si>
    <t>Tárgy évi saját bevétel 50%- a</t>
  </si>
  <si>
    <t>Adósságot keletkeztető ügylet és annak értéke</t>
  </si>
  <si>
    <t>Hitel, kölcsön felvétele, átvállalása a folyósítás napjától a végtörlesztés napjáig, és annak aktuális tőketartozása</t>
  </si>
  <si>
    <t>A számvitelről szóló törv. szerinti hitelviszonyt megtestesítő értékpapír forgalomba hozatala a forgalomba hozatal napjától a beváltás napjáig</t>
  </si>
  <si>
    <t>kamatozó értékpapír esetén annak névértéke, egyéb értékpapír esetén annak vételára</t>
  </si>
  <si>
    <t xml:space="preserve">Váltó kibocsátása a kibocsátás napjától a beváltás napjáig, és annak a váltóval kiváltott kötelezettséggel megegyező, kamatot nem </t>
  </si>
  <si>
    <t>tartalmazó értéke</t>
  </si>
  <si>
    <t xml:space="preserve">Az Szt. szerint pénzügyi lízing lízingbevevői félként történő megkötése a lízing futamideje alatt, és a lízingszerződésben kikötött </t>
  </si>
  <si>
    <t>tőkerész hátralévő összege</t>
  </si>
  <si>
    <t xml:space="preserve">A visszavásárlási kötelezettség kikötésével megkötött adásvételi szerződés eladói félként történő megkötése a visszavásárlásig, </t>
  </si>
  <si>
    <t>és a kikötött visszavásárlási ár</t>
  </si>
  <si>
    <t>A szerződésben kapott, legalább háromszázhatvanöt nap időtartamú halasztott fizetés, részletfizetés, és a még ki nem fizetett ellenérték</t>
  </si>
  <si>
    <t xml:space="preserve">Külföldi hitelintézetek által, származékos műveletek különbözeteként az Államadósság Kezelő Központ Zrt.-nél elhelyezett fedezeti betétek, </t>
  </si>
  <si>
    <t>és azok összege</t>
  </si>
  <si>
    <t>Egyenleg:</t>
  </si>
  <si>
    <t>3. melléklet</t>
  </si>
  <si>
    <t xml:space="preserve">1. melléklet </t>
  </si>
  <si>
    <t>5. melléklet</t>
  </si>
  <si>
    <t>6. melléklet</t>
  </si>
  <si>
    <t>Szekszárdi 1. Számú Óvoda KINDERGARTEN összesen</t>
  </si>
  <si>
    <t>BEVÉTELEK  ÖSSZESEN</t>
  </si>
  <si>
    <t>2014. évi működési és felhalmozási bevételek és kiadások mérlege (E Ft-ban)</t>
  </si>
  <si>
    <t>Szekszárdi 1. Számú Óvoda KINDERGARTEN felhalmozási bevételei</t>
  </si>
  <si>
    <t>Szekszárdi 1. Számú Óvoda KINDERGARTEN felhalmozási bevételei összesen</t>
  </si>
  <si>
    <t>Szekszárdi 1. Számú Óvoda KINDERGARTEN felhalmozási kiadásai összesen</t>
  </si>
  <si>
    <t>Szekszárdi 1. Számú Óvoda KINDERGARTEN felhalmozási kiadásai</t>
  </si>
  <si>
    <t>INTÉZMÉNY KIADÁSAI</t>
  </si>
  <si>
    <t xml:space="preserve">Szekszárdi 1. Számú Óvoda Kindergarten  működési bevételei </t>
  </si>
  <si>
    <t xml:space="preserve">Szekszárdi 1. Számú Óvoda Kindergarten  működési kiadásai  </t>
  </si>
  <si>
    <t>I.A.mérleg</t>
  </si>
  <si>
    <t>I.B.mérleg</t>
  </si>
  <si>
    <t>ebből: Szekszárd Megyei Jogú Várostól átvett pénzeszközk</t>
  </si>
  <si>
    <t>ebből: Szálkai Önkormányzatttól átvett pénzeszköz</t>
  </si>
  <si>
    <t xml:space="preserve">ebből: Projektekre elnyert támogatások </t>
  </si>
  <si>
    <t>ebből: Projektek kiadásai</t>
  </si>
  <si>
    <t>I.mérleg</t>
  </si>
  <si>
    <t>2014. év</t>
  </si>
  <si>
    <t>A helyi adóból származó bevétel</t>
  </si>
  <si>
    <t>Az önkormányzati vagyon és az önkormányzatot megillető vagyoni értékű jog értékesítéséből és hasznosításából származó bevétel</t>
  </si>
  <si>
    <t>Az osztalék, a koncessziós díj és a hozambevétel</t>
  </si>
  <si>
    <t>A tárgyi eszköz és az immateriális jószág, részvény, részesedés, vállalat értékesítéséből vagy privatizációból származó bevétel</t>
  </si>
  <si>
    <t>Bírság-, pótlék- és díjbevétel, valamint</t>
  </si>
  <si>
    <t>A kezességvállalással kapcsolatos megtérülés.</t>
  </si>
  <si>
    <t>Szekszárd és Szálka Óvodafenntartó Társulás</t>
  </si>
  <si>
    <t>2015. év</t>
  </si>
  <si>
    <t>2016. év</t>
  </si>
  <si>
    <t>2017. év</t>
  </si>
  <si>
    <t xml:space="preserve">- fejlesztési hitel törlesztése </t>
  </si>
  <si>
    <t>Nincs áthúzódó hatású</t>
  </si>
</sst>
</file>

<file path=xl/styles.xml><?xml version="1.0" encoding="utf-8"?>
<styleSheet xmlns="http://schemas.openxmlformats.org/spreadsheetml/2006/main">
  <numFmts count="3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__"/>
    <numFmt numFmtId="166" formatCode="_-* #,##0.0\ _F_t_-;\-* #,##0.0\ _F_t_-;_-* &quot;-&quot;??\ _F_t_-;_-@_-"/>
    <numFmt numFmtId="167" formatCode="_-* #,##0\ _F_t_-;\-* #,##0\ _F_t_-;_-* &quot;-&quot;??\ _F_t_-;_-@_-"/>
    <numFmt numFmtId="168" formatCode="0.0%"/>
    <numFmt numFmtId="169" formatCode="_(* #,##0_);_(* \(#,##0\);_(* &quot;-&quot;_);_(@_)"/>
    <numFmt numFmtId="170" formatCode="_-* #,##0.0\ _F_t_-;\-* #,##0.0\ _F_t_-;_-* &quot;-&quot;\ _F_t_-;_-@_-"/>
    <numFmt numFmtId="171" formatCode="0.0_ ;\-0.0\ "/>
    <numFmt numFmtId="172" formatCode="_-* #,##0.0\ _F_t_-;\-* #,##0.0\ _F_t_-;_-* &quot;-&quot;?\ _F_t_-;_-@_-"/>
    <numFmt numFmtId="173" formatCode="_-* #,##0.000\ _F_t_-;\-* #,##0.000\ _F_t_-;_-* &quot;-&quot;??\ _F_t_-;_-@_-"/>
    <numFmt numFmtId="174" formatCode="#,###"/>
    <numFmt numFmtId="175" formatCode="#,##0\ &quot;Ft&quot;"/>
    <numFmt numFmtId="176" formatCode="#,##0.000"/>
    <numFmt numFmtId="177" formatCode="#,##0\ _F_t"/>
    <numFmt numFmtId="178" formatCode="#,###,##0"/>
    <numFmt numFmtId="179" formatCode="#,##0_ ;\-#,##0\ "/>
    <numFmt numFmtId="180" formatCode="0.0"/>
    <numFmt numFmtId="181" formatCode="#,##0.0000"/>
    <numFmt numFmtId="182" formatCode="&quot;Igen&quot;;&quot;Igen&quot;;&quot;Nem&quot;"/>
    <numFmt numFmtId="183" formatCode="&quot;Igaz&quot;;&quot;Igaz&quot;;&quot;Hamis&quot;"/>
    <numFmt numFmtId="184" formatCode="&quot;Be&quot;;&quot;Be&quot;;&quot;Ki&quot;"/>
    <numFmt numFmtId="185" formatCode="#\ ##0_ ;[Red]\-#\ ##0\ "/>
    <numFmt numFmtId="186" formatCode="#,##0.0\ _F_t;[Red]\-#,##0.0\ _F_t"/>
    <numFmt numFmtId="187" formatCode="yyyy/mm/dd;@"/>
    <numFmt numFmtId="188" formatCode="#,##0.00\ &quot;Ft&quot;"/>
    <numFmt numFmtId="189" formatCode="0.0000%"/>
    <numFmt numFmtId="190" formatCode="&quot;H-&quot;0000"/>
    <numFmt numFmtId="191" formatCode="#,##0;[Red]#,##0"/>
    <numFmt numFmtId="192" formatCode="#,##0.00000"/>
    <numFmt numFmtId="193" formatCode="[$¥€-2]\ #\ ##,000_);[Red]\([$€-2]\ #\ ##,000\)"/>
  </numFmts>
  <fonts count="38">
    <font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24"/>
      <name val="Arial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sz val="8"/>
      <name val="MS Sans Serif"/>
      <family val="2"/>
    </font>
    <font>
      <b/>
      <sz val="12"/>
      <color indexed="10"/>
      <name val="Times New Roman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sz val="14"/>
      <name val="Times New Roman"/>
      <family val="1"/>
    </font>
    <font>
      <sz val="12"/>
      <color indexed="61"/>
      <name val="Times New Roman"/>
      <family val="1"/>
    </font>
    <font>
      <b/>
      <sz val="12"/>
      <color indexed="61"/>
      <name val="Times New Roman"/>
      <family val="1"/>
    </font>
    <font>
      <sz val="12"/>
      <name val="Times New Roman CE"/>
      <family val="1"/>
    </font>
    <font>
      <b/>
      <sz val="12"/>
      <name val="Times New Roman CE"/>
      <family val="0"/>
    </font>
    <font>
      <sz val="12"/>
      <name val="TimesNewRomanPS-BoldMT"/>
      <family val="0"/>
    </font>
    <font>
      <sz val="12"/>
      <name val="TimesNewRomanPSMT"/>
      <family val="0"/>
    </font>
    <font>
      <b/>
      <sz val="12"/>
      <name val="TimesNewRomanPS-BoldMT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</fills>
  <borders count="1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ck"/>
      <bottom style="thick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 style="thin"/>
      <right/>
      <top style="thick"/>
      <bottom style="thick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ck"/>
      <top style="thin"/>
      <bottom style="thin"/>
    </border>
    <border>
      <left style="medium"/>
      <right style="thick"/>
      <top style="medium"/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n"/>
      <top/>
      <bottom/>
    </border>
    <border>
      <left style="thick"/>
      <right style="thin"/>
      <top style="thin"/>
      <bottom style="thin"/>
    </border>
    <border>
      <left style="thick"/>
      <right style="thin"/>
      <top style="medium"/>
      <bottom style="thin"/>
    </border>
    <border>
      <left style="thick"/>
      <right style="thin"/>
      <top style="medium"/>
      <bottom/>
    </border>
    <border>
      <left style="thick"/>
      <right style="thin"/>
      <top style="medium"/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/>
      <top style="medium"/>
      <bottom style="thin"/>
    </border>
    <border>
      <left style="thin"/>
      <right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ck"/>
      <bottom style="thick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 style="thick"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thick"/>
      <right style="thin"/>
      <top style="thin"/>
      <bottom style="medium"/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 style="thick"/>
      <right/>
      <top style="thin"/>
      <bottom style="thin"/>
    </border>
    <border>
      <left style="thick"/>
      <right/>
      <top style="medium"/>
      <bottom style="medium"/>
    </border>
    <border>
      <left style="medium"/>
      <right style="thick"/>
      <top/>
      <bottom style="thin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 style="thick"/>
    </border>
    <border>
      <left/>
      <right/>
      <top style="thick"/>
      <bottom style="medium"/>
    </border>
    <border>
      <left style="medium"/>
      <right/>
      <top style="medium"/>
      <bottom style="medium"/>
    </border>
    <border>
      <left style="thick"/>
      <right style="thick"/>
      <top style="medium"/>
      <bottom style="medium"/>
    </border>
    <border>
      <left/>
      <right/>
      <top style="medium"/>
      <bottom style="thick"/>
    </border>
    <border>
      <left style="thick"/>
      <right style="medium"/>
      <top style="thin"/>
      <bottom style="thin"/>
    </border>
    <border>
      <left style="medium"/>
      <right style="thick"/>
      <top style="medium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/>
      <right style="thick"/>
      <top style="thick"/>
      <bottom style="medium"/>
    </border>
    <border>
      <left style="thick"/>
      <right style="medium"/>
      <top style="thick"/>
      <bottom style="thin"/>
    </border>
    <border>
      <left style="medium"/>
      <right style="thick"/>
      <top style="thick"/>
      <bottom style="thin"/>
    </border>
    <border>
      <left style="thick"/>
      <right style="medium"/>
      <top style="medium"/>
      <bottom style="thin"/>
    </border>
    <border>
      <left/>
      <right style="thick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ck"/>
      <top style="medium"/>
      <bottom style="thick"/>
    </border>
    <border>
      <left style="thick"/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/>
      <top style="medium"/>
      <bottom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medium"/>
    </border>
    <border>
      <left style="medium"/>
      <right/>
      <top style="medium"/>
      <bottom style="thick"/>
    </border>
    <border>
      <left style="medium"/>
      <right style="thick"/>
      <top style="thick"/>
      <bottom style="medium"/>
    </border>
    <border>
      <left style="medium"/>
      <right/>
      <top style="thick"/>
      <bottom style="thin"/>
    </border>
    <border>
      <left style="medium"/>
      <right/>
      <top style="thick"/>
      <bottom style="thick"/>
    </border>
    <border>
      <left style="medium"/>
      <right style="thick"/>
      <top style="thick"/>
      <bottom style="thick"/>
    </border>
    <border>
      <left>
        <color indexed="63"/>
      </left>
      <right style="medium"/>
      <top style="thin"/>
      <bottom>
        <color indexed="63"/>
      </bottom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 style="thick"/>
      <bottom style="thin"/>
    </border>
    <border diagonalUp="1">
      <left style="medium"/>
      <right style="thick"/>
      <top style="medium"/>
      <bottom style="medium"/>
      <diagonal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 diagonalUp="1">
      <left style="medium"/>
      <right style="thick"/>
      <top style="medium"/>
      <bottom style="thick"/>
      <diagonal style="thin"/>
    </border>
    <border>
      <left style="thick"/>
      <right style="thin"/>
      <top/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/>
      <right/>
      <top style="medium"/>
      <bottom/>
    </border>
    <border>
      <left style="thick"/>
      <right/>
      <top/>
      <bottom style="thin"/>
    </border>
    <border>
      <left style="thick"/>
      <right style="thin"/>
      <top style="thick"/>
      <bottom style="thick"/>
    </border>
    <border>
      <left style="thick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medium"/>
      <top style="thick"/>
      <bottom style="thick"/>
    </border>
    <border>
      <left style="medium"/>
      <right style="medium"/>
      <top style="medium"/>
      <bottom style="thick"/>
    </border>
    <border>
      <left/>
      <right style="medium"/>
      <top style="medium"/>
      <bottom style="thick"/>
    </border>
    <border>
      <left style="medium"/>
      <right style="medium"/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/>
      <top/>
      <bottom style="thin"/>
    </border>
    <border>
      <left/>
      <right style="medium"/>
      <top style="thick"/>
      <bottom style="thick"/>
    </border>
    <border>
      <left/>
      <right/>
      <top style="thin"/>
      <bottom/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medium"/>
      <top/>
      <bottom/>
    </border>
    <border>
      <left style="medium"/>
      <right style="medium"/>
      <top style="thick"/>
      <bottom style="medium"/>
    </border>
    <border>
      <left style="thick"/>
      <right/>
      <top style="medium"/>
      <bottom style="thick"/>
    </border>
    <border>
      <left style="thick"/>
      <right style="thick"/>
      <top style="medium"/>
      <bottom style="thick"/>
    </border>
    <border>
      <left/>
      <right/>
      <top/>
      <bottom style="thin"/>
    </border>
    <border>
      <left style="thick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ck"/>
      <top/>
      <bottom style="thin"/>
    </border>
    <border>
      <left style="thick"/>
      <right>
        <color indexed="63"/>
      </right>
      <top style="thick"/>
      <bottom style="medium"/>
    </border>
    <border>
      <left style="thick"/>
      <right style="thick"/>
      <top style="thick"/>
      <bottom style="medium"/>
    </border>
    <border>
      <left style="thick"/>
      <right style="medium"/>
      <top/>
      <bottom/>
    </border>
    <border>
      <left style="thick"/>
      <right style="thick"/>
      <top style="thick"/>
      <bottom>
        <color indexed="63"/>
      </bottom>
    </border>
    <border>
      <left style="thick"/>
      <right style="thick"/>
      <top/>
      <bottom/>
    </border>
    <border>
      <left style="thick"/>
      <right style="thick"/>
      <top>
        <color indexed="63"/>
      </top>
      <bottom style="thick"/>
    </border>
    <border>
      <left style="thick"/>
      <right style="thick"/>
      <top style="medium"/>
      <bottom style="thin"/>
    </border>
    <border>
      <left style="thick"/>
      <right style="thick"/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 style="thin"/>
      <bottom style="medium"/>
    </border>
    <border>
      <left style="thick"/>
      <right style="medium"/>
      <top>
        <color indexed="63"/>
      </top>
      <bottom style="thin"/>
    </border>
    <border>
      <left style="thick"/>
      <right style="thick"/>
      <top style="medium"/>
      <bottom>
        <color indexed="63"/>
      </bottom>
    </border>
    <border>
      <left style="thick"/>
      <right style="thin"/>
      <top style="thick"/>
      <bottom style="medium"/>
    </border>
    <border>
      <left style="thick"/>
      <right style="medium"/>
      <top style="thin"/>
      <bottom>
        <color indexed="63"/>
      </bottom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/>
      <right style="medium"/>
      <top style="thick"/>
      <bottom style="medium"/>
    </border>
    <border>
      <left>
        <color indexed="63"/>
      </left>
      <right style="medium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thick"/>
      <right style="thick"/>
      <top style="thin"/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 style="thick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ck"/>
      <right style="medium"/>
      <top style="thick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 style="thin"/>
      <right style="thick"/>
      <top style="thick"/>
      <bottom style="thick"/>
    </border>
    <border>
      <left style="thin"/>
      <right style="thick"/>
      <top style="thick"/>
      <bottom style="medium"/>
    </border>
    <border>
      <left style="thin"/>
      <right style="thick"/>
      <top style="medium"/>
      <bottom style="medium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n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/>
      <bottom/>
    </border>
    <border>
      <left/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ck"/>
    </border>
    <border>
      <left/>
      <right style="thin"/>
      <top style="thick"/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/>
      <top style="thin"/>
      <bottom style="thick"/>
    </border>
    <border>
      <left style="medium"/>
      <right style="medium"/>
      <top style="thin"/>
      <bottom style="thick"/>
    </border>
    <border>
      <left style="thick"/>
      <right/>
      <top/>
      <bottom/>
    </border>
    <border>
      <left style="thick"/>
      <right/>
      <top style="medium"/>
      <bottom style="thin"/>
    </border>
    <border>
      <left/>
      <right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medium"/>
      <top style="thick"/>
      <bottom/>
    </border>
    <border>
      <left style="thick"/>
      <right style="medium"/>
      <top>
        <color indexed="63"/>
      </top>
      <bottom style="thick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medium"/>
      <right style="medium"/>
      <top style="thick"/>
      <bottom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n"/>
      <bottom style="thick"/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3" fontId="8" fillId="0" borderId="0" applyFont="0" applyFill="0" applyBorder="0" applyAlignment="0">
      <protection locked="0"/>
    </xf>
    <xf numFmtId="0" fontId="9" fillId="16" borderId="5" applyNumberFormat="0" applyAlignment="0" applyProtection="0"/>
    <xf numFmtId="0" fontId="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3" fillId="22" borderId="8" applyNumberFormat="0" applyAlignment="0" applyProtection="0"/>
    <xf numFmtId="0" fontId="2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849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166" fontId="20" fillId="0" borderId="0" xfId="66" applyNumberFormat="1" applyFont="1" applyFill="1" applyAlignment="1">
      <alignment/>
    </xf>
    <xf numFmtId="0" fontId="20" fillId="0" borderId="0" xfId="0" applyFont="1" applyBorder="1" applyAlignment="1">
      <alignment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3" fillId="0" borderId="10" xfId="0" applyNumberFormat="1" applyFont="1" applyFill="1" applyBorder="1" applyAlignment="1" applyProtection="1">
      <alignment horizontal="center" vertical="top" wrapText="1"/>
      <protection/>
    </xf>
    <xf numFmtId="0" fontId="23" fillId="0" borderId="11" xfId="0" applyNumberFormat="1" applyFont="1" applyFill="1" applyBorder="1" applyAlignment="1" applyProtection="1">
      <alignment horizontal="center" vertical="top" wrapText="1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23" fillId="0" borderId="12" xfId="0" applyNumberFormat="1" applyFont="1" applyFill="1" applyBorder="1" applyAlignment="1" applyProtection="1">
      <alignment horizontal="center" vertical="top" wrapText="1"/>
      <protection/>
    </xf>
    <xf numFmtId="0" fontId="20" fillId="0" borderId="12" xfId="0" applyNumberFormat="1" applyFont="1" applyFill="1" applyBorder="1" applyAlignment="1" applyProtection="1">
      <alignment horizontal="center" vertical="top" wrapText="1"/>
      <protection/>
    </xf>
    <xf numFmtId="0" fontId="20" fillId="0" borderId="10" xfId="0" applyNumberFormat="1" applyFont="1" applyFill="1" applyBorder="1" applyAlignment="1" applyProtection="1">
      <alignment horizontal="center" vertical="top" wrapText="1"/>
      <protection/>
    </xf>
    <xf numFmtId="0" fontId="23" fillId="0" borderId="13" xfId="0" applyNumberFormat="1" applyFont="1" applyFill="1" applyBorder="1" applyAlignment="1" applyProtection="1">
      <alignment horizontal="center" vertical="top" wrapText="1"/>
      <protection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3" xfId="0" applyNumberFormat="1" applyFont="1" applyFill="1" applyBorder="1" applyAlignment="1" applyProtection="1">
      <alignment horizontal="center" vertical="top" wrapText="1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3" fontId="23" fillId="0" borderId="0" xfId="0" applyNumberFormat="1" applyFont="1" applyFill="1" applyBorder="1" applyAlignment="1" applyProtection="1">
      <alignment horizontal="right"/>
      <protection/>
    </xf>
    <xf numFmtId="0" fontId="20" fillId="0" borderId="0" xfId="109" applyFont="1">
      <alignment/>
      <protection/>
    </xf>
    <xf numFmtId="0" fontId="23" fillId="0" borderId="0" xfId="0" applyFont="1" applyFill="1" applyAlignment="1">
      <alignment/>
    </xf>
    <xf numFmtId="0" fontId="23" fillId="0" borderId="14" xfId="0" applyNumberFormat="1" applyFont="1" applyFill="1" applyBorder="1" applyAlignment="1" applyProtection="1">
      <alignment horizontal="center" vertical="top" wrapText="1"/>
      <protection/>
    </xf>
    <xf numFmtId="0" fontId="20" fillId="0" borderId="14" xfId="0" applyNumberFormat="1" applyFont="1" applyFill="1" applyBorder="1" applyAlignment="1" applyProtection="1">
      <alignment horizontal="center" vertical="top" wrapText="1"/>
      <protection/>
    </xf>
    <xf numFmtId="0" fontId="20" fillId="0" borderId="15" xfId="0" applyNumberFormat="1" applyFont="1" applyFill="1" applyBorder="1" applyAlignment="1" applyProtection="1">
      <alignment horizontal="center" vertical="top" wrapText="1"/>
      <protection/>
    </xf>
    <xf numFmtId="3" fontId="20" fillId="0" borderId="16" xfId="63" applyNumberFormat="1" applyFont="1" applyBorder="1" applyAlignment="1">
      <alignment horizontal="right" vertical="center"/>
      <protection locked="0"/>
    </xf>
    <xf numFmtId="3" fontId="20" fillId="0" borderId="17" xfId="63" applyNumberFormat="1" applyFont="1" applyBorder="1" applyAlignment="1">
      <alignment horizontal="right" vertical="center"/>
      <protection locked="0"/>
    </xf>
    <xf numFmtId="167" fontId="20" fillId="0" borderId="0" xfId="66" applyNumberFormat="1" applyFont="1" applyFill="1" applyAlignment="1">
      <alignment/>
    </xf>
    <xf numFmtId="3" fontId="20" fillId="0" borderId="0" xfId="66" applyNumberFormat="1" applyFont="1" applyFill="1" applyAlignment="1">
      <alignment/>
    </xf>
    <xf numFmtId="0" fontId="23" fillId="0" borderId="15" xfId="0" applyNumberFormat="1" applyFont="1" applyFill="1" applyBorder="1" applyAlignment="1" applyProtection="1">
      <alignment horizontal="center" vertical="top" wrapText="1"/>
      <protection/>
    </xf>
    <xf numFmtId="0" fontId="23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9" xfId="0" applyNumberFormat="1" applyFont="1" applyFill="1" applyBorder="1" applyAlignment="1" applyProtection="1">
      <alignment horizontal="center" vertical="center" wrapText="1"/>
      <protection/>
    </xf>
    <xf numFmtId="3" fontId="20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0" fontId="20" fillId="0" borderId="0" xfId="0" applyFont="1" applyFill="1" applyBorder="1" applyAlignment="1">
      <alignment/>
    </xf>
    <xf numFmtId="167" fontId="20" fillId="0" borderId="0" xfId="0" applyNumberFormat="1" applyFont="1" applyFill="1" applyBorder="1" applyAlignment="1">
      <alignment/>
    </xf>
    <xf numFmtId="166" fontId="20" fillId="0" borderId="0" xfId="0" applyNumberFormat="1" applyFont="1" applyFill="1" applyBorder="1" applyAlignment="1">
      <alignment/>
    </xf>
    <xf numFmtId="168" fontId="20" fillId="0" borderId="0" xfId="121" applyNumberFormat="1" applyFont="1" applyFill="1" applyBorder="1" applyAlignment="1">
      <alignment/>
    </xf>
    <xf numFmtId="167" fontId="20" fillId="0" borderId="0" xfId="66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3" fontId="23" fillId="0" borderId="0" xfId="0" applyNumberFormat="1" applyFont="1" applyFill="1" applyBorder="1" applyAlignment="1">
      <alignment/>
    </xf>
    <xf numFmtId="3" fontId="20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0" fontId="23" fillId="0" borderId="19" xfId="0" applyNumberFormat="1" applyFont="1" applyFill="1" applyBorder="1" applyAlignment="1" applyProtection="1">
      <alignment horizontal="center" vertical="top" wrapText="1"/>
      <protection/>
    </xf>
    <xf numFmtId="167" fontId="23" fillId="0" borderId="15" xfId="66" applyNumberFormat="1" applyFont="1" applyBorder="1" applyAlignment="1">
      <alignment/>
    </xf>
    <xf numFmtId="167" fontId="20" fillId="0" borderId="15" xfId="66" applyNumberFormat="1" applyFont="1" applyBorder="1" applyAlignment="1">
      <alignment/>
    </xf>
    <xf numFmtId="0" fontId="20" fillId="0" borderId="0" xfId="104" applyFont="1">
      <alignment/>
      <protection/>
    </xf>
    <xf numFmtId="167" fontId="23" fillId="0" borderId="20" xfId="66" applyNumberFormat="1" applyFont="1" applyBorder="1" applyAlignment="1">
      <alignment/>
    </xf>
    <xf numFmtId="3" fontId="20" fillId="0" borderId="0" xfId="105" applyNumberFormat="1" applyFont="1">
      <alignment/>
      <protection/>
    </xf>
    <xf numFmtId="0" fontId="20" fillId="0" borderId="0" xfId="105" applyFont="1">
      <alignment/>
      <protection/>
    </xf>
    <xf numFmtId="3" fontId="20" fillId="0" borderId="15" xfId="105" applyNumberFormat="1" applyFont="1" applyBorder="1">
      <alignment/>
      <protection/>
    </xf>
    <xf numFmtId="3" fontId="20" fillId="0" borderId="15" xfId="105" applyNumberFormat="1" applyFont="1" applyFill="1" applyBorder="1">
      <alignment/>
      <protection/>
    </xf>
    <xf numFmtId="3" fontId="23" fillId="0" borderId="21" xfId="105" applyNumberFormat="1" applyFont="1" applyBorder="1">
      <alignment/>
      <protection/>
    </xf>
    <xf numFmtId="3" fontId="23" fillId="0" borderId="22" xfId="105" applyNumberFormat="1" applyFont="1" applyBorder="1">
      <alignment/>
      <protection/>
    </xf>
    <xf numFmtId="167" fontId="23" fillId="0" borderId="23" xfId="66" applyNumberFormat="1" applyFont="1" applyBorder="1" applyAlignment="1">
      <alignment/>
    </xf>
    <xf numFmtId="167" fontId="20" fillId="0" borderId="23" xfId="66" applyNumberFormat="1" applyFont="1" applyBorder="1" applyAlignment="1">
      <alignment/>
    </xf>
    <xf numFmtId="167" fontId="23" fillId="0" borderId="24" xfId="66" applyNumberFormat="1" applyFont="1" applyBorder="1" applyAlignment="1">
      <alignment/>
    </xf>
    <xf numFmtId="0" fontId="20" fillId="0" borderId="18" xfId="104" applyFont="1" applyBorder="1" applyAlignment="1">
      <alignment horizontal="center"/>
      <protection/>
    </xf>
    <xf numFmtId="0" fontId="23" fillId="0" borderId="20" xfId="104" applyFont="1" applyBorder="1" applyAlignment="1">
      <alignment horizontal="center"/>
      <protection/>
    </xf>
    <xf numFmtId="0" fontId="23" fillId="0" borderId="24" xfId="104" applyFont="1" applyBorder="1" applyAlignment="1">
      <alignment horizontal="center"/>
      <protection/>
    </xf>
    <xf numFmtId="3" fontId="20" fillId="0" borderId="25" xfId="105" applyNumberFormat="1" applyFont="1" applyBorder="1">
      <alignment/>
      <protection/>
    </xf>
    <xf numFmtId="3" fontId="23" fillId="0" borderId="15" xfId="0" applyNumberFormat="1" applyFont="1" applyFill="1" applyBorder="1" applyAlignment="1" applyProtection="1">
      <alignment horizontal="center" vertical="top" wrapText="1"/>
      <protection/>
    </xf>
    <xf numFmtId="3" fontId="23" fillId="0" borderId="18" xfId="0" applyNumberFormat="1" applyFont="1" applyFill="1" applyBorder="1" applyAlignment="1" applyProtection="1">
      <alignment horizontal="center" vertical="top" wrapText="1"/>
      <protection/>
    </xf>
    <xf numFmtId="0" fontId="23" fillId="0" borderId="26" xfId="0" applyNumberFormat="1" applyFont="1" applyFill="1" applyBorder="1" applyAlignment="1" applyProtection="1">
      <alignment horizontal="center" vertical="top" wrapText="1"/>
      <protection/>
    </xf>
    <xf numFmtId="3" fontId="20" fillId="0" borderId="21" xfId="0" applyNumberFormat="1" applyFont="1" applyBorder="1" applyAlignment="1">
      <alignment/>
    </xf>
    <xf numFmtId="0" fontId="23" fillId="0" borderId="27" xfId="0" applyNumberFormat="1" applyFont="1" applyFill="1" applyBorder="1" applyAlignment="1" applyProtection="1">
      <alignment horizontal="center" vertical="top" wrapText="1"/>
      <protection/>
    </xf>
    <xf numFmtId="168" fontId="20" fillId="0" borderId="0" xfId="121" applyNumberFormat="1" applyFont="1" applyBorder="1" applyAlignment="1">
      <alignment/>
    </xf>
    <xf numFmtId="167" fontId="20" fillId="0" borderId="0" xfId="0" applyNumberFormat="1" applyFont="1" applyBorder="1" applyAlignment="1">
      <alignment/>
    </xf>
    <xf numFmtId="166" fontId="20" fillId="0" borderId="0" xfId="0" applyNumberFormat="1" applyFont="1" applyBorder="1" applyAlignment="1">
      <alignment/>
    </xf>
    <xf numFmtId="167" fontId="20" fillId="0" borderId="0" xfId="66" applyNumberFormat="1" applyFont="1" applyBorder="1" applyAlignment="1">
      <alignment/>
    </xf>
    <xf numFmtId="3" fontId="20" fillId="0" borderId="28" xfId="0" applyNumberFormat="1" applyFont="1" applyBorder="1" applyAlignment="1">
      <alignment/>
    </xf>
    <xf numFmtId="3" fontId="20" fillId="0" borderId="29" xfId="0" applyNumberFormat="1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1" xfId="0" applyNumberFormat="1" applyFont="1" applyBorder="1" applyAlignment="1">
      <alignment/>
    </xf>
    <xf numFmtId="0" fontId="23" fillId="0" borderId="32" xfId="0" applyNumberFormat="1" applyFont="1" applyFill="1" applyBorder="1" applyAlignment="1" applyProtection="1">
      <alignment horizontal="center" vertical="top" wrapText="1"/>
      <protection/>
    </xf>
    <xf numFmtId="0" fontId="23" fillId="0" borderId="33" xfId="0" applyNumberFormat="1" applyFont="1" applyFill="1" applyBorder="1" applyAlignment="1" applyProtection="1">
      <alignment horizontal="center" vertical="top" wrapText="1"/>
      <protection/>
    </xf>
    <xf numFmtId="0" fontId="23" fillId="0" borderId="34" xfId="0" applyNumberFormat="1" applyFont="1" applyFill="1" applyBorder="1" applyAlignment="1" applyProtection="1">
      <alignment horizontal="center" vertical="top" wrapText="1"/>
      <protection/>
    </xf>
    <xf numFmtId="0" fontId="23" fillId="0" borderId="33" xfId="0" applyNumberFormat="1" applyFont="1" applyFill="1" applyBorder="1" applyAlignment="1" applyProtection="1">
      <alignment horizontal="center" vertical="center" wrapText="1"/>
      <protection/>
    </xf>
    <xf numFmtId="0" fontId="23" fillId="0" borderId="35" xfId="0" applyNumberFormat="1" applyFont="1" applyFill="1" applyBorder="1" applyAlignment="1" applyProtection="1">
      <alignment horizontal="center" vertical="top" wrapText="1"/>
      <protection/>
    </xf>
    <xf numFmtId="0" fontId="23" fillId="0" borderId="36" xfId="0" applyNumberFormat="1" applyFont="1" applyFill="1" applyBorder="1" applyAlignment="1" applyProtection="1">
      <alignment horizontal="center" vertical="top" wrapText="1"/>
      <protection/>
    </xf>
    <xf numFmtId="0" fontId="23" fillId="0" borderId="36" xfId="0" applyFont="1" applyFill="1" applyBorder="1" applyAlignment="1">
      <alignment horizontal="center"/>
    </xf>
    <xf numFmtId="0" fontId="23" fillId="0" borderId="37" xfId="0" applyNumberFormat="1" applyFont="1" applyFill="1" applyBorder="1" applyAlignment="1" applyProtection="1">
      <alignment horizontal="center" vertical="top" wrapText="1"/>
      <protection/>
    </xf>
    <xf numFmtId="0" fontId="23" fillId="0" borderId="38" xfId="0" applyNumberFormat="1" applyFont="1" applyFill="1" applyBorder="1" applyAlignment="1" applyProtection="1">
      <alignment horizontal="center" vertical="top" wrapText="1"/>
      <protection/>
    </xf>
    <xf numFmtId="3" fontId="20" fillId="0" borderId="23" xfId="0" applyNumberFormat="1" applyFont="1" applyFill="1" applyBorder="1" applyAlignment="1" applyProtection="1">
      <alignment horizontal="center" vertical="top" wrapText="1"/>
      <protection/>
    </xf>
    <xf numFmtId="0" fontId="20" fillId="0" borderId="39" xfId="0" applyNumberFormat="1" applyFont="1" applyFill="1" applyBorder="1" applyAlignment="1" applyProtection="1">
      <alignment horizontal="center" vertical="top" wrapText="1"/>
      <protection/>
    </xf>
    <xf numFmtId="0" fontId="20" fillId="0" borderId="23" xfId="0" applyNumberFormat="1" applyFont="1" applyFill="1" applyBorder="1" applyAlignment="1" applyProtection="1">
      <alignment horizontal="center" vertical="top" wrapText="1"/>
      <protection/>
    </xf>
    <xf numFmtId="0" fontId="20" fillId="0" borderId="40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20" fillId="0" borderId="42" xfId="0" applyNumberFormat="1" applyFont="1" applyFill="1" applyBorder="1" applyAlignment="1" applyProtection="1">
      <alignment horizontal="center" vertical="top" wrapText="1"/>
      <protection/>
    </xf>
    <xf numFmtId="3" fontId="23" fillId="0" borderId="43" xfId="0" applyNumberFormat="1" applyFont="1" applyFill="1" applyBorder="1" applyAlignment="1" applyProtection="1">
      <alignment vertical="top" wrapText="1"/>
      <protection/>
    </xf>
    <xf numFmtId="3" fontId="20" fillId="0" borderId="44" xfId="0" applyNumberFormat="1" applyFont="1" applyBorder="1" applyAlignment="1">
      <alignment/>
    </xf>
    <xf numFmtId="3" fontId="20" fillId="0" borderId="45" xfId="0" applyNumberFormat="1" applyFont="1" applyBorder="1" applyAlignment="1">
      <alignment/>
    </xf>
    <xf numFmtId="0" fontId="23" fillId="0" borderId="46" xfId="0" applyNumberFormat="1" applyFont="1" applyFill="1" applyBorder="1" applyAlignment="1" applyProtection="1">
      <alignment horizontal="center" vertical="top" wrapText="1"/>
      <protection/>
    </xf>
    <xf numFmtId="0" fontId="23" fillId="0" borderId="23" xfId="0" applyNumberFormat="1" applyFont="1" applyFill="1" applyBorder="1" applyAlignment="1" applyProtection="1">
      <alignment horizontal="center" vertical="top" wrapText="1"/>
      <protection/>
    </xf>
    <xf numFmtId="0" fontId="23" fillId="0" borderId="47" xfId="0" applyNumberFormat="1" applyFont="1" applyFill="1" applyBorder="1" applyAlignment="1" applyProtection="1">
      <alignment horizontal="center" vertical="top" wrapText="1"/>
      <protection/>
    </xf>
    <xf numFmtId="0" fontId="23" fillId="0" borderId="40" xfId="0" applyNumberFormat="1" applyFont="1" applyFill="1" applyBorder="1" applyAlignment="1" applyProtection="1">
      <alignment horizontal="center" vertical="top" wrapText="1"/>
      <protection/>
    </xf>
    <xf numFmtId="0" fontId="23" fillId="23" borderId="48" xfId="0" applyNumberFormat="1" applyFont="1" applyFill="1" applyBorder="1" applyAlignment="1" applyProtection="1">
      <alignment horizontal="center" vertical="top" wrapText="1"/>
      <protection/>
    </xf>
    <xf numFmtId="0" fontId="20" fillId="23" borderId="48" xfId="0" applyNumberFormat="1" applyFont="1" applyFill="1" applyBorder="1" applyAlignment="1" applyProtection="1">
      <alignment horizontal="center" vertical="top" wrapText="1"/>
      <protection/>
    </xf>
    <xf numFmtId="0" fontId="20" fillId="23" borderId="49" xfId="0" applyNumberFormat="1" applyFont="1" applyFill="1" applyBorder="1" applyAlignment="1" applyProtection="1">
      <alignment horizontal="center" vertical="top" wrapText="1"/>
      <protection/>
    </xf>
    <xf numFmtId="3" fontId="23" fillId="23" borderId="50" xfId="0" applyNumberFormat="1" applyFont="1" applyFill="1" applyBorder="1" applyAlignment="1" applyProtection="1">
      <alignment vertical="top" wrapText="1"/>
      <protection/>
    </xf>
    <xf numFmtId="0" fontId="23" fillId="0" borderId="34" xfId="0" applyNumberFormat="1" applyFont="1" applyFill="1" applyBorder="1" applyAlignment="1" applyProtection="1">
      <alignment horizontal="center" vertical="center" wrapText="1"/>
      <protection/>
    </xf>
    <xf numFmtId="0" fontId="23" fillId="0" borderId="51" xfId="0" applyNumberFormat="1" applyFont="1" applyFill="1" applyBorder="1" applyAlignment="1" applyProtection="1">
      <alignment horizontal="center" vertical="center" wrapText="1"/>
      <protection/>
    </xf>
    <xf numFmtId="0" fontId="23" fillId="0" borderId="34" xfId="0" applyFont="1" applyFill="1" applyBorder="1" applyAlignment="1">
      <alignment horizontal="center"/>
    </xf>
    <xf numFmtId="0" fontId="23" fillId="4" borderId="52" xfId="0" applyNumberFormat="1" applyFont="1" applyFill="1" applyBorder="1" applyAlignment="1" applyProtection="1">
      <alignment horizontal="center" vertical="top" wrapText="1"/>
      <protection/>
    </xf>
    <xf numFmtId="0" fontId="23" fillId="4" borderId="11" xfId="0" applyNumberFormat="1" applyFont="1" applyFill="1" applyBorder="1" applyAlignment="1" applyProtection="1">
      <alignment horizontal="center" vertical="top" wrapText="1"/>
      <protection/>
    </xf>
    <xf numFmtId="0" fontId="23" fillId="4" borderId="53" xfId="0" applyFont="1" applyFill="1" applyBorder="1" applyAlignment="1">
      <alignment/>
    </xf>
    <xf numFmtId="3" fontId="23" fillId="4" borderId="54" xfId="0" applyNumberFormat="1" applyFont="1" applyFill="1" applyBorder="1" applyAlignment="1" applyProtection="1">
      <alignment horizontal="center" vertical="top" wrapText="1"/>
      <protection/>
    </xf>
    <xf numFmtId="0" fontId="23" fillId="0" borderId="55" xfId="0" applyNumberFormat="1" applyFont="1" applyFill="1" applyBorder="1" applyAlignment="1" applyProtection="1">
      <alignment horizontal="center" vertical="top" wrapText="1"/>
      <protection/>
    </xf>
    <xf numFmtId="0" fontId="20" fillId="0" borderId="55" xfId="0" applyNumberFormat="1" applyFont="1" applyFill="1" applyBorder="1" applyAlignment="1" applyProtection="1">
      <alignment horizontal="center" vertical="center" wrapText="1"/>
      <protection/>
    </xf>
    <xf numFmtId="0" fontId="20" fillId="0" borderId="33" xfId="0" applyNumberFormat="1" applyFont="1" applyFill="1" applyBorder="1" applyAlignment="1" applyProtection="1">
      <alignment horizontal="center" vertical="top" wrapText="1"/>
      <protection/>
    </xf>
    <xf numFmtId="0" fontId="23" fillId="0" borderId="56" xfId="0" applyNumberFormat="1" applyFont="1" applyFill="1" applyBorder="1" applyAlignment="1" applyProtection="1">
      <alignment horizontal="center" vertical="top" wrapText="1"/>
      <protection/>
    </xf>
    <xf numFmtId="0" fontId="23" fillId="0" borderId="26" xfId="0" applyNumberFormat="1" applyFont="1" applyFill="1" applyBorder="1" applyAlignment="1" applyProtection="1">
      <alignment horizontal="center" vertical="center" wrapText="1"/>
      <protection/>
    </xf>
    <xf numFmtId="43" fontId="23" fillId="0" borderId="57" xfId="66" applyFont="1" applyBorder="1" applyAlignment="1">
      <alignment horizontal="center" vertical="center"/>
    </xf>
    <xf numFmtId="3" fontId="23" fillId="0" borderId="28" xfId="105" applyNumberFormat="1" applyFont="1" applyBorder="1">
      <alignment/>
      <protection/>
    </xf>
    <xf numFmtId="3" fontId="23" fillId="0" borderId="58" xfId="105" applyNumberFormat="1" applyFont="1" applyBorder="1">
      <alignment/>
      <protection/>
    </xf>
    <xf numFmtId="3" fontId="23" fillId="0" borderId="57" xfId="105" applyNumberFormat="1" applyFont="1" applyBorder="1">
      <alignment/>
      <protection/>
    </xf>
    <xf numFmtId="3" fontId="23" fillId="0" borderId="59" xfId="105" applyNumberFormat="1" applyFont="1" applyBorder="1">
      <alignment/>
      <protection/>
    </xf>
    <xf numFmtId="3" fontId="20" fillId="0" borderId="0" xfId="0" applyNumberFormat="1" applyFont="1" applyFill="1" applyBorder="1" applyAlignment="1" applyProtection="1">
      <alignment horizontal="right"/>
      <protection/>
    </xf>
    <xf numFmtId="3" fontId="20" fillId="0" borderId="21" xfId="63" applyNumberFormat="1" applyFont="1" applyBorder="1" applyAlignment="1">
      <alignment horizontal="right" vertical="center"/>
      <protection locked="0"/>
    </xf>
    <xf numFmtId="0" fontId="23" fillId="24" borderId="60" xfId="0" applyNumberFormat="1" applyFont="1" applyFill="1" applyBorder="1" applyAlignment="1" applyProtection="1">
      <alignment horizontal="center"/>
      <protection/>
    </xf>
    <xf numFmtId="0" fontId="23" fillId="24" borderId="56" xfId="0" applyNumberFormat="1" applyFont="1" applyFill="1" applyBorder="1" applyAlignment="1" applyProtection="1">
      <alignment/>
      <protection/>
    </xf>
    <xf numFmtId="0" fontId="23" fillId="24" borderId="60" xfId="0" applyNumberFormat="1" applyFont="1" applyFill="1" applyBorder="1" applyAlignment="1" applyProtection="1">
      <alignment/>
      <protection/>
    </xf>
    <xf numFmtId="0" fontId="20" fillId="24" borderId="60" xfId="0" applyNumberFormat="1" applyFont="1" applyFill="1" applyBorder="1" applyAlignment="1" applyProtection="1">
      <alignment/>
      <protection/>
    </xf>
    <xf numFmtId="3" fontId="20" fillId="0" borderId="61" xfId="0" applyNumberFormat="1" applyFont="1" applyBorder="1" applyAlignment="1">
      <alignment/>
    </xf>
    <xf numFmtId="0" fontId="23" fillId="24" borderId="58" xfId="0" applyFont="1" applyFill="1" applyBorder="1" applyAlignment="1">
      <alignment/>
    </xf>
    <xf numFmtId="3" fontId="23" fillId="24" borderId="62" xfId="0" applyNumberFormat="1" applyFont="1" applyFill="1" applyBorder="1" applyAlignment="1">
      <alignment/>
    </xf>
    <xf numFmtId="3" fontId="23" fillId="24" borderId="58" xfId="0" applyNumberFormat="1" applyFont="1" applyFill="1" applyBorder="1" applyAlignment="1">
      <alignment/>
    </xf>
    <xf numFmtId="0" fontId="23" fillId="24" borderId="63" xfId="0" applyFont="1" applyFill="1" applyBorder="1" applyAlignment="1">
      <alignment/>
    </xf>
    <xf numFmtId="166" fontId="20" fillId="24" borderId="64" xfId="66" applyNumberFormat="1" applyFont="1" applyFill="1" applyBorder="1" applyAlignment="1">
      <alignment horizontal="right"/>
    </xf>
    <xf numFmtId="166" fontId="20" fillId="24" borderId="0" xfId="66" applyNumberFormat="1" applyFont="1" applyFill="1" applyBorder="1" applyAlignment="1">
      <alignment horizontal="right"/>
    </xf>
    <xf numFmtId="166" fontId="23" fillId="24" borderId="65" xfId="66" applyNumberFormat="1" applyFont="1" applyFill="1" applyBorder="1" applyAlignment="1">
      <alignment horizontal="center" vertical="center" wrapText="1"/>
    </xf>
    <xf numFmtId="3" fontId="23" fillId="24" borderId="65" xfId="66" applyNumberFormat="1" applyFont="1" applyFill="1" applyBorder="1" applyAlignment="1">
      <alignment horizontal="right" vertical="center"/>
    </xf>
    <xf numFmtId="0" fontId="20" fillId="24" borderId="66" xfId="0" applyFont="1" applyFill="1" applyBorder="1" applyAlignment="1">
      <alignment horizontal="center"/>
    </xf>
    <xf numFmtId="3" fontId="23" fillId="24" borderId="62" xfId="110" applyNumberFormat="1" applyFont="1" applyFill="1" applyBorder="1" applyAlignment="1">
      <alignment horizontal="center" vertical="center"/>
      <protection/>
    </xf>
    <xf numFmtId="3" fontId="23" fillId="24" borderId="67" xfId="110" applyNumberFormat="1" applyFont="1" applyFill="1" applyBorder="1" applyAlignment="1">
      <alignment horizontal="left" vertical="center"/>
      <protection/>
    </xf>
    <xf numFmtId="3" fontId="23" fillId="24" borderId="63" xfId="110" applyNumberFormat="1" applyFont="1" applyFill="1" applyBorder="1" applyAlignment="1">
      <alignment horizontal="center" vertical="center"/>
      <protection/>
    </xf>
    <xf numFmtId="3" fontId="20" fillId="24" borderId="68" xfId="0" applyNumberFormat="1" applyFont="1" applyFill="1" applyBorder="1" applyAlignment="1">
      <alignment/>
    </xf>
    <xf numFmtId="0" fontId="21" fillId="24" borderId="69" xfId="0" applyNumberFormat="1" applyFont="1" applyFill="1" applyBorder="1" applyAlignment="1" applyProtection="1">
      <alignment horizontal="right"/>
      <protection/>
    </xf>
    <xf numFmtId="0" fontId="20" fillId="24" borderId="69" xfId="0" applyNumberFormat="1" applyFont="1" applyFill="1" applyBorder="1" applyAlignment="1" applyProtection="1">
      <alignment/>
      <protection/>
    </xf>
    <xf numFmtId="0" fontId="23" fillId="24" borderId="13" xfId="0" applyNumberFormat="1" applyFont="1" applyFill="1" applyBorder="1" applyAlignment="1" applyProtection="1">
      <alignment horizontal="center" vertical="top" wrapText="1"/>
      <protection/>
    </xf>
    <xf numFmtId="0" fontId="23" fillId="24" borderId="40" xfId="0" applyNumberFormat="1" applyFont="1" applyFill="1" applyBorder="1" applyAlignment="1" applyProtection="1">
      <alignment horizontal="center" vertical="top" wrapText="1"/>
      <protection/>
    </xf>
    <xf numFmtId="0" fontId="20" fillId="0" borderId="11" xfId="0" applyNumberFormat="1" applyFont="1" applyFill="1" applyBorder="1" applyAlignment="1" applyProtection="1">
      <alignment horizontal="center" vertical="top" wrapText="1"/>
      <protection/>
    </xf>
    <xf numFmtId="0" fontId="20" fillId="0" borderId="47" xfId="0" applyNumberFormat="1" applyFont="1" applyFill="1" applyBorder="1" applyAlignment="1" applyProtection="1">
      <alignment horizontal="center" vertical="top" wrapText="1"/>
      <protection/>
    </xf>
    <xf numFmtId="3" fontId="23" fillId="0" borderId="70" xfId="0" applyNumberFormat="1" applyFont="1" applyFill="1" applyBorder="1" applyAlignment="1">
      <alignment/>
    </xf>
    <xf numFmtId="3" fontId="23" fillId="24" borderId="71" xfId="0" applyNumberFormat="1" applyFont="1" applyFill="1" applyBorder="1" applyAlignment="1">
      <alignment/>
    </xf>
    <xf numFmtId="3" fontId="20" fillId="0" borderId="28" xfId="0" applyNumberFormat="1" applyFont="1" applyFill="1" applyBorder="1" applyAlignment="1" applyProtection="1">
      <alignment vertical="top" wrapText="1"/>
      <protection/>
    </xf>
    <xf numFmtId="166" fontId="23" fillId="24" borderId="72" xfId="66" applyNumberFormat="1" applyFont="1" applyFill="1" applyBorder="1" applyAlignment="1">
      <alignment horizontal="center" vertical="center" wrapText="1"/>
    </xf>
    <xf numFmtId="3" fontId="23" fillId="24" borderId="65" xfId="105" applyNumberFormat="1" applyFont="1" applyFill="1" applyBorder="1" applyAlignment="1">
      <alignment horizontal="center" vertical="center"/>
      <protection/>
    </xf>
    <xf numFmtId="0" fontId="20" fillId="24" borderId="0" xfId="105" applyFont="1" applyFill="1">
      <alignment/>
      <protection/>
    </xf>
    <xf numFmtId="3" fontId="23" fillId="24" borderId="65" xfId="105" applyNumberFormat="1" applyFont="1" applyFill="1" applyBorder="1" applyAlignment="1">
      <alignment horizontal="center" vertical="center" wrapText="1"/>
      <protection/>
    </xf>
    <xf numFmtId="43" fontId="23" fillId="24" borderId="65" xfId="66" applyFont="1" applyFill="1" applyBorder="1" applyAlignment="1">
      <alignment horizontal="center" vertical="center"/>
    </xf>
    <xf numFmtId="0" fontId="20" fillId="24" borderId="73" xfId="105" applyFont="1" applyFill="1" applyBorder="1">
      <alignment/>
      <protection/>
    </xf>
    <xf numFmtId="3" fontId="20" fillId="24" borderId="74" xfId="105" applyNumberFormat="1" applyFont="1" applyFill="1" applyBorder="1">
      <alignment/>
      <protection/>
    </xf>
    <xf numFmtId="3" fontId="23" fillId="0" borderId="75" xfId="105" applyNumberFormat="1" applyFont="1" applyBorder="1">
      <alignment/>
      <protection/>
    </xf>
    <xf numFmtId="3" fontId="23" fillId="0" borderId="76" xfId="105" applyNumberFormat="1" applyFont="1" applyBorder="1">
      <alignment/>
      <protection/>
    </xf>
    <xf numFmtId="0" fontId="20" fillId="24" borderId="77" xfId="0" applyFont="1" applyFill="1" applyBorder="1" applyAlignment="1">
      <alignment horizontal="center"/>
    </xf>
    <xf numFmtId="3" fontId="20" fillId="0" borderId="70" xfId="105" applyNumberFormat="1" applyFont="1" applyBorder="1">
      <alignment/>
      <protection/>
    </xf>
    <xf numFmtId="3" fontId="20" fillId="0" borderId="28" xfId="105" applyNumberFormat="1" applyFont="1" applyBorder="1">
      <alignment/>
      <protection/>
    </xf>
    <xf numFmtId="0" fontId="20" fillId="0" borderId="78" xfId="105" applyFont="1" applyBorder="1">
      <alignment/>
      <protection/>
    </xf>
    <xf numFmtId="3" fontId="20" fillId="0" borderId="79" xfId="105" applyNumberFormat="1" applyFont="1" applyBorder="1">
      <alignment/>
      <protection/>
    </xf>
    <xf numFmtId="0" fontId="20" fillId="0" borderId="80" xfId="105" applyFont="1" applyBorder="1">
      <alignment/>
      <protection/>
    </xf>
    <xf numFmtId="3" fontId="20" fillId="0" borderId="29" xfId="105" applyNumberFormat="1" applyFont="1" applyBorder="1">
      <alignment/>
      <protection/>
    </xf>
    <xf numFmtId="0" fontId="20" fillId="24" borderId="64" xfId="0" applyNumberFormat="1" applyFont="1" applyFill="1" applyBorder="1" applyAlignment="1" applyProtection="1">
      <alignment/>
      <protection/>
    </xf>
    <xf numFmtId="0" fontId="20" fillId="24" borderId="81" xfId="0" applyNumberFormat="1" applyFont="1" applyFill="1" applyBorder="1" applyAlignment="1" applyProtection="1">
      <alignment/>
      <protection/>
    </xf>
    <xf numFmtId="3" fontId="20" fillId="24" borderId="73" xfId="105" applyNumberFormat="1" applyFont="1" applyFill="1" applyBorder="1">
      <alignment/>
      <protection/>
    </xf>
    <xf numFmtId="3" fontId="20" fillId="24" borderId="64" xfId="105" applyNumberFormat="1" applyFont="1" applyFill="1" applyBorder="1">
      <alignment/>
      <protection/>
    </xf>
    <xf numFmtId="3" fontId="20" fillId="24" borderId="82" xfId="105" applyNumberFormat="1" applyFont="1" applyFill="1" applyBorder="1">
      <alignment/>
      <protection/>
    </xf>
    <xf numFmtId="3" fontId="20" fillId="24" borderId="83" xfId="105" applyNumberFormat="1" applyFont="1" applyFill="1" applyBorder="1">
      <alignment/>
      <protection/>
    </xf>
    <xf numFmtId="3" fontId="20" fillId="0" borderId="57" xfId="105" applyNumberFormat="1" applyFont="1" applyBorder="1">
      <alignment/>
      <protection/>
    </xf>
    <xf numFmtId="3" fontId="20" fillId="0" borderId="84" xfId="0" applyNumberFormat="1" applyFont="1" applyBorder="1" applyAlignment="1">
      <alignment/>
    </xf>
    <xf numFmtId="0" fontId="20" fillId="24" borderId="85" xfId="0" applyNumberFormat="1" applyFont="1" applyFill="1" applyBorder="1" applyAlignment="1" applyProtection="1">
      <alignment/>
      <protection/>
    </xf>
    <xf numFmtId="167" fontId="32" fillId="0" borderId="15" xfId="66" applyNumberFormat="1" applyFont="1" applyBorder="1" applyAlignment="1">
      <alignment/>
    </xf>
    <xf numFmtId="167" fontId="32" fillId="0" borderId="23" xfId="66" applyNumberFormat="1" applyFont="1" applyBorder="1" applyAlignment="1">
      <alignment/>
    </xf>
    <xf numFmtId="1" fontId="33" fillId="0" borderId="15" xfId="66" applyNumberFormat="1" applyFont="1" applyBorder="1" applyAlignment="1">
      <alignment horizontal="center"/>
    </xf>
    <xf numFmtId="167" fontId="34" fillId="0" borderId="15" xfId="66" applyNumberFormat="1" applyFont="1" applyBorder="1" applyAlignment="1">
      <alignment/>
    </xf>
    <xf numFmtId="166" fontId="23" fillId="24" borderId="74" xfId="66" applyNumberFormat="1" applyFont="1" applyFill="1" applyBorder="1" applyAlignment="1">
      <alignment horizontal="center" vertical="center" wrapText="1"/>
    </xf>
    <xf numFmtId="3" fontId="23" fillId="0" borderId="86" xfId="66" applyNumberFormat="1" applyFont="1" applyFill="1" applyBorder="1" applyAlignment="1">
      <alignment horizontal="right" vertical="center"/>
    </xf>
    <xf numFmtId="3" fontId="20" fillId="0" borderId="87" xfId="0" applyNumberFormat="1" applyFont="1" applyBorder="1" applyAlignment="1">
      <alignment/>
    </xf>
    <xf numFmtId="3" fontId="23" fillId="24" borderId="88" xfId="0" applyNumberFormat="1" applyFont="1" applyFill="1" applyBorder="1" applyAlignment="1">
      <alignment/>
    </xf>
    <xf numFmtId="3" fontId="20" fillId="24" borderId="89" xfId="0" applyNumberFormat="1" applyFont="1" applyFill="1" applyBorder="1" applyAlignment="1">
      <alignment/>
    </xf>
    <xf numFmtId="3" fontId="20" fillId="0" borderId="90" xfId="0" applyNumberFormat="1" applyFont="1" applyBorder="1" applyAlignment="1">
      <alignment/>
    </xf>
    <xf numFmtId="3" fontId="23" fillId="24" borderId="63" xfId="0" applyNumberFormat="1" applyFont="1" applyFill="1" applyBorder="1" applyAlignment="1">
      <alignment/>
    </xf>
    <xf numFmtId="3" fontId="20" fillId="0" borderId="91" xfId="63" applyNumberFormat="1" applyFont="1" applyBorder="1" applyAlignment="1">
      <alignment horizontal="right" vertical="center"/>
      <protection locked="0"/>
    </xf>
    <xf numFmtId="3" fontId="23" fillId="24" borderId="92" xfId="110" applyNumberFormat="1" applyFont="1" applyFill="1" applyBorder="1" applyAlignment="1">
      <alignment horizontal="right" vertical="center"/>
      <protection/>
    </xf>
    <xf numFmtId="3" fontId="23" fillId="24" borderId="92" xfId="110" applyNumberFormat="1" applyFont="1" applyFill="1" applyBorder="1" applyAlignment="1">
      <alignment horizontal="center" vertical="center"/>
      <protection/>
    </xf>
    <xf numFmtId="3" fontId="23" fillId="24" borderId="93" xfId="110" applyNumberFormat="1" applyFont="1" applyFill="1" applyBorder="1" applyAlignment="1">
      <alignment vertical="center"/>
      <protection/>
    </xf>
    <xf numFmtId="3" fontId="30" fillId="24" borderId="67" xfId="110" applyNumberFormat="1" applyFont="1" applyFill="1" applyBorder="1" applyAlignment="1">
      <alignment horizontal="right" vertical="center"/>
      <protection/>
    </xf>
    <xf numFmtId="3" fontId="23" fillId="0" borderId="94" xfId="110" applyNumberFormat="1" applyFont="1" applyFill="1" applyBorder="1" applyAlignment="1">
      <alignment horizontal="right" vertical="center"/>
      <protection/>
    </xf>
    <xf numFmtId="3" fontId="23" fillId="0" borderId="94" xfId="110" applyNumberFormat="1" applyFont="1" applyFill="1" applyBorder="1" applyAlignment="1">
      <alignment horizontal="center" vertical="center"/>
      <protection/>
    </xf>
    <xf numFmtId="3" fontId="23" fillId="0" borderId="16" xfId="110" applyNumberFormat="1" applyFont="1" applyFill="1" applyBorder="1" applyAlignment="1">
      <alignment horizontal="right" vertical="center"/>
      <protection/>
    </xf>
    <xf numFmtId="3" fontId="23" fillId="0" borderId="16" xfId="110" applyNumberFormat="1" applyFont="1" applyFill="1" applyBorder="1" applyAlignment="1">
      <alignment horizontal="center" vertical="center"/>
      <protection/>
    </xf>
    <xf numFmtId="3" fontId="20" fillId="0" borderId="95" xfId="63" applyNumberFormat="1" applyFont="1" applyBorder="1" applyAlignment="1">
      <alignment horizontal="right" vertical="center"/>
      <protection locked="0"/>
    </xf>
    <xf numFmtId="166" fontId="23" fillId="24" borderId="96" xfId="66" applyNumberFormat="1" applyFont="1" applyFill="1" applyBorder="1" applyAlignment="1">
      <alignment horizontal="center" vertical="center" wrapText="1"/>
    </xf>
    <xf numFmtId="3" fontId="23" fillId="0" borderId="28" xfId="66" applyNumberFormat="1" applyFont="1" applyFill="1" applyBorder="1" applyAlignment="1">
      <alignment horizontal="right" vertical="center"/>
    </xf>
    <xf numFmtId="3" fontId="23" fillId="24" borderId="96" xfId="66" applyNumberFormat="1" applyFont="1" applyFill="1" applyBorder="1" applyAlignment="1">
      <alignment horizontal="right" vertical="center"/>
    </xf>
    <xf numFmtId="3" fontId="23" fillId="24" borderId="96" xfId="110" applyNumberFormat="1" applyFont="1" applyFill="1" applyBorder="1" applyAlignment="1">
      <alignment vertical="center"/>
      <protection/>
    </xf>
    <xf numFmtId="3" fontId="20" fillId="0" borderId="97" xfId="0" applyNumberFormat="1" applyFont="1" applyBorder="1" applyAlignment="1">
      <alignment/>
    </xf>
    <xf numFmtId="0" fontId="30" fillId="0" borderId="72" xfId="0" applyFont="1" applyBorder="1" applyAlignment="1">
      <alignment/>
    </xf>
    <xf numFmtId="0" fontId="30" fillId="0" borderId="73" xfId="0" applyFont="1" applyBorder="1" applyAlignment="1">
      <alignment/>
    </xf>
    <xf numFmtId="3" fontId="23" fillId="0" borderId="98" xfId="110" applyNumberFormat="1" applyFont="1" applyFill="1" applyBorder="1" applyAlignment="1">
      <alignment horizontal="center" vertical="center"/>
      <protection/>
    </xf>
    <xf numFmtId="3" fontId="30" fillId="24" borderId="60" xfId="110" applyNumberFormat="1" applyFont="1" applyFill="1" applyBorder="1" applyAlignment="1">
      <alignment horizontal="right" vertical="center"/>
      <protection/>
    </xf>
    <xf numFmtId="3" fontId="20" fillId="0" borderId="99" xfId="63" applyNumberFormat="1" applyFont="1" applyBorder="1" applyAlignment="1">
      <alignment horizontal="right" vertical="center"/>
      <protection locked="0"/>
    </xf>
    <xf numFmtId="3" fontId="20" fillId="0" borderId="98" xfId="63" applyNumberFormat="1" applyFont="1" applyBorder="1" applyAlignment="1">
      <alignment horizontal="right" vertical="center"/>
      <protection locked="0"/>
    </xf>
    <xf numFmtId="3" fontId="20" fillId="0" borderId="84" xfId="63" applyNumberFormat="1" applyFont="1" applyBorder="1" applyAlignment="1">
      <alignment horizontal="right" vertical="center"/>
      <protection locked="0"/>
    </xf>
    <xf numFmtId="3" fontId="20" fillId="0" borderId="66" xfId="63" applyNumberFormat="1" applyFont="1" applyBorder="1" applyAlignment="1">
      <alignment horizontal="right" vertical="center"/>
      <protection locked="0"/>
    </xf>
    <xf numFmtId="3" fontId="23" fillId="24" borderId="69" xfId="110" applyNumberFormat="1" applyFont="1" applyFill="1" applyBorder="1" applyAlignment="1">
      <alignment horizontal="center" vertical="center"/>
      <protection/>
    </xf>
    <xf numFmtId="3" fontId="23" fillId="0" borderId="100" xfId="110" applyNumberFormat="1" applyFont="1" applyFill="1" applyBorder="1" applyAlignment="1">
      <alignment horizontal="center" vertical="center"/>
      <protection/>
    </xf>
    <xf numFmtId="3" fontId="20" fillId="0" borderId="73" xfId="63" applyNumberFormat="1" applyFont="1" applyBorder="1" applyAlignment="1">
      <alignment horizontal="right" vertical="center"/>
      <protection locked="0"/>
    </xf>
    <xf numFmtId="3" fontId="23" fillId="24" borderId="58" xfId="110" applyNumberFormat="1" applyFont="1" applyFill="1" applyBorder="1" applyAlignment="1">
      <alignment horizontal="center" vertical="center"/>
      <protection/>
    </xf>
    <xf numFmtId="3" fontId="30" fillId="24" borderId="101" xfId="110" applyNumberFormat="1" applyFont="1" applyFill="1" applyBorder="1" applyAlignment="1">
      <alignment horizontal="right" vertical="center"/>
      <protection/>
    </xf>
    <xf numFmtId="3" fontId="20" fillId="0" borderId="29" xfId="63" applyNumberFormat="1" applyFont="1" applyBorder="1" applyAlignment="1">
      <alignment horizontal="right" vertical="center"/>
      <protection locked="0"/>
    </xf>
    <xf numFmtId="3" fontId="20" fillId="0" borderId="28" xfId="63" applyNumberFormat="1" applyFont="1" applyBorder="1" applyAlignment="1">
      <alignment horizontal="right" vertical="center"/>
      <protection locked="0"/>
    </xf>
    <xf numFmtId="3" fontId="23" fillId="24" borderId="93" xfId="63" applyNumberFormat="1" applyFont="1" applyFill="1" applyBorder="1" applyAlignment="1">
      <alignment horizontal="right" vertical="center"/>
      <protection locked="0"/>
    </xf>
    <xf numFmtId="3" fontId="23" fillId="24" borderId="96" xfId="63" applyNumberFormat="1" applyFont="1" applyFill="1" applyBorder="1" applyAlignment="1">
      <alignment horizontal="right" vertical="center"/>
      <protection locked="0"/>
    </xf>
    <xf numFmtId="3" fontId="20" fillId="0" borderId="102" xfId="0" applyNumberFormat="1" applyFont="1" applyBorder="1" applyAlignment="1">
      <alignment/>
    </xf>
    <xf numFmtId="3" fontId="23" fillId="24" borderId="103" xfId="0" applyNumberFormat="1" applyFont="1" applyFill="1" applyBorder="1" applyAlignment="1">
      <alignment/>
    </xf>
    <xf numFmtId="3" fontId="30" fillId="24" borderId="101" xfId="110" applyNumberFormat="1" applyFont="1" applyFill="1" applyBorder="1" applyAlignment="1">
      <alignment vertical="center"/>
      <protection/>
    </xf>
    <xf numFmtId="3" fontId="20" fillId="0" borderId="29" xfId="110" applyNumberFormat="1" applyFont="1" applyFill="1" applyBorder="1" applyAlignment="1">
      <alignment vertical="center"/>
      <protection/>
    </xf>
    <xf numFmtId="3" fontId="20" fillId="0" borderId="28" xfId="110" applyNumberFormat="1" applyFont="1" applyFill="1" applyBorder="1" applyAlignment="1">
      <alignment vertical="center"/>
      <protection/>
    </xf>
    <xf numFmtId="3" fontId="20" fillId="0" borderId="79" xfId="110" applyNumberFormat="1" applyFont="1" applyFill="1" applyBorder="1" applyAlignment="1">
      <alignment vertical="center"/>
      <protection/>
    </xf>
    <xf numFmtId="3" fontId="20" fillId="24" borderId="104" xfId="110" applyNumberFormat="1" applyFont="1" applyFill="1" applyBorder="1" applyAlignment="1">
      <alignment vertical="center"/>
      <protection/>
    </xf>
    <xf numFmtId="3" fontId="20" fillId="24" borderId="104" xfId="110" applyNumberFormat="1" applyFont="1" applyFill="1" applyBorder="1" applyAlignment="1">
      <alignment horizontal="right" vertical="center"/>
      <protection/>
    </xf>
    <xf numFmtId="3" fontId="20" fillId="0" borderId="79" xfId="110" applyNumberFormat="1" applyFont="1" applyFill="1" applyBorder="1" applyAlignment="1">
      <alignment horizontal="right" vertical="center"/>
      <protection/>
    </xf>
    <xf numFmtId="3" fontId="20" fillId="0" borderId="28" xfId="110" applyNumberFormat="1" applyFont="1" applyFill="1" applyBorder="1" applyAlignment="1">
      <alignment horizontal="right" vertical="center"/>
      <protection/>
    </xf>
    <xf numFmtId="3" fontId="30" fillId="0" borderId="96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0" fontId="20" fillId="0" borderId="0" xfId="109" applyFont="1" applyAlignment="1">
      <alignment horizontal="center"/>
      <protection/>
    </xf>
    <xf numFmtId="0" fontId="20" fillId="0" borderId="78" xfId="107" applyFont="1" applyFill="1" applyBorder="1" applyProtection="1">
      <alignment/>
      <protection/>
    </xf>
    <xf numFmtId="0" fontId="20" fillId="0" borderId="70" xfId="107" applyFont="1" applyFill="1" applyBorder="1" applyProtection="1">
      <alignment/>
      <protection/>
    </xf>
    <xf numFmtId="3" fontId="23" fillId="0" borderId="86" xfId="66" applyNumberFormat="1" applyFont="1" applyFill="1" applyBorder="1" applyAlignment="1" quotePrefix="1">
      <alignment horizontal="right" vertical="top"/>
    </xf>
    <xf numFmtId="3" fontId="23" fillId="24" borderId="65" xfId="66" applyNumberFormat="1" applyFont="1" applyFill="1" applyBorder="1" applyAlignment="1" quotePrefix="1">
      <alignment horizontal="right" vertical="top"/>
    </xf>
    <xf numFmtId="3" fontId="30" fillId="0" borderId="96" xfId="0" applyNumberFormat="1" applyFont="1" applyBorder="1" applyAlignment="1">
      <alignment/>
    </xf>
    <xf numFmtId="0" fontId="23" fillId="24" borderId="81" xfId="0" applyNumberFormat="1" applyFont="1" applyFill="1" applyBorder="1" applyAlignment="1" applyProtection="1">
      <alignment/>
      <protection/>
    </xf>
    <xf numFmtId="0" fontId="23" fillId="23" borderId="105" xfId="0" applyNumberFormat="1" applyFont="1" applyFill="1" applyBorder="1" applyAlignment="1" applyProtection="1">
      <alignment horizontal="center" vertical="top" wrapText="1"/>
      <protection/>
    </xf>
    <xf numFmtId="0" fontId="23" fillId="23" borderId="106" xfId="0" applyNumberFormat="1" applyFont="1" applyFill="1" applyBorder="1" applyAlignment="1" applyProtection="1">
      <alignment vertical="top" wrapText="1"/>
      <protection/>
    </xf>
    <xf numFmtId="3" fontId="20" fillId="0" borderId="107" xfId="0" applyNumberFormat="1" applyFont="1" applyBorder="1" applyAlignment="1">
      <alignment/>
    </xf>
    <xf numFmtId="0" fontId="20" fillId="0" borderId="23" xfId="0" applyNumberFormat="1" applyFont="1" applyFill="1" applyBorder="1" applyAlignment="1" applyProtection="1">
      <alignment horizontal="center" vertical="center" wrapText="1"/>
      <protection/>
    </xf>
    <xf numFmtId="0" fontId="20" fillId="0" borderId="108" xfId="0" applyNumberFormat="1" applyFont="1" applyFill="1" applyBorder="1" applyAlignment="1" applyProtection="1">
      <alignment horizontal="center" vertical="center" wrapText="1"/>
      <protection/>
    </xf>
    <xf numFmtId="0" fontId="20" fillId="0" borderId="42" xfId="0" applyNumberFormat="1" applyFont="1" applyFill="1" applyBorder="1" applyAlignment="1" applyProtection="1">
      <alignment horizontal="center" vertical="center" wrapText="1"/>
      <protection/>
    </xf>
    <xf numFmtId="0" fontId="20" fillId="0" borderId="23" xfId="0" applyNumberFormat="1" applyFont="1" applyFill="1" applyBorder="1" applyAlignment="1" applyProtection="1">
      <alignment horizontal="right" vertical="top" wrapText="1"/>
      <protection/>
    </xf>
    <xf numFmtId="0" fontId="23" fillId="24" borderId="109" xfId="0" applyNumberFormat="1" applyFont="1" applyFill="1" applyBorder="1" applyAlignment="1" applyProtection="1">
      <alignment/>
      <protection/>
    </xf>
    <xf numFmtId="0" fontId="23" fillId="24" borderId="89" xfId="0" applyNumberFormat="1" applyFont="1" applyFill="1" applyBorder="1" applyAlignment="1" applyProtection="1">
      <alignment/>
      <protection/>
    </xf>
    <xf numFmtId="167" fontId="23" fillId="0" borderId="15" xfId="66" applyNumberFormat="1" applyFont="1" applyBorder="1" applyAlignment="1">
      <alignment horizontal="center"/>
    </xf>
    <xf numFmtId="0" fontId="20" fillId="0" borderId="0" xfId="104" applyFont="1" applyAlignment="1">
      <alignment horizontal="center"/>
      <protection/>
    </xf>
    <xf numFmtId="3" fontId="33" fillId="0" borderId="15" xfId="66" applyNumberFormat="1" applyFont="1" applyBorder="1" applyAlignment="1">
      <alignment horizontal="center"/>
    </xf>
    <xf numFmtId="167" fontId="33" fillId="0" borderId="15" xfId="66" applyNumberFormat="1" applyFont="1" applyBorder="1" applyAlignment="1">
      <alignment horizontal="center"/>
    </xf>
    <xf numFmtId="167" fontId="34" fillId="0" borderId="15" xfId="66" applyNumberFormat="1" applyFont="1" applyBorder="1" applyAlignment="1">
      <alignment horizontal="center"/>
    </xf>
    <xf numFmtId="0" fontId="23" fillId="0" borderId="72" xfId="104" applyFont="1" applyBorder="1">
      <alignment/>
      <protection/>
    </xf>
    <xf numFmtId="0" fontId="20" fillId="0" borderId="110" xfId="104" applyFont="1" applyBorder="1">
      <alignment/>
      <protection/>
    </xf>
    <xf numFmtId="0" fontId="23" fillId="0" borderId="55" xfId="104" applyFont="1" applyBorder="1">
      <alignment/>
      <protection/>
    </xf>
    <xf numFmtId="0" fontId="33" fillId="0" borderId="55" xfId="104" applyFont="1" applyBorder="1" quotePrefix="1">
      <alignment/>
      <protection/>
    </xf>
    <xf numFmtId="0" fontId="33" fillId="0" borderId="55" xfId="104" applyFont="1" applyBorder="1">
      <alignment/>
      <protection/>
    </xf>
    <xf numFmtId="0" fontId="34" fillId="0" borderId="55" xfId="104" applyFont="1" applyBorder="1">
      <alignment/>
      <protection/>
    </xf>
    <xf numFmtId="0" fontId="23" fillId="0" borderId="111" xfId="104" applyFont="1" applyBorder="1" applyAlignment="1">
      <alignment horizontal="center"/>
      <protection/>
    </xf>
    <xf numFmtId="0" fontId="20" fillId="0" borderId="37" xfId="104" applyFont="1" applyBorder="1" applyAlignment="1">
      <alignment horizontal="center"/>
      <protection/>
    </xf>
    <xf numFmtId="167" fontId="23" fillId="0" borderId="33" xfId="66" applyNumberFormat="1" applyFont="1" applyBorder="1" applyAlignment="1">
      <alignment/>
    </xf>
    <xf numFmtId="167" fontId="33" fillId="0" borderId="33" xfId="66" applyNumberFormat="1" applyFont="1" applyBorder="1" applyAlignment="1">
      <alignment/>
    </xf>
    <xf numFmtId="167" fontId="34" fillId="0" borderId="33" xfId="66" applyNumberFormat="1" applyFont="1" applyBorder="1" applyAlignment="1">
      <alignment/>
    </xf>
    <xf numFmtId="0" fontId="23" fillId="25" borderId="72" xfId="104" applyFont="1" applyFill="1" applyBorder="1">
      <alignment/>
      <protection/>
    </xf>
    <xf numFmtId="167" fontId="23" fillId="25" borderId="111" xfId="66" applyNumberFormat="1" applyFont="1" applyFill="1" applyBorder="1" applyAlignment="1">
      <alignment/>
    </xf>
    <xf numFmtId="167" fontId="23" fillId="25" borderId="20" xfId="66" applyNumberFormat="1" applyFont="1" applyFill="1" applyBorder="1" applyAlignment="1">
      <alignment horizontal="center"/>
    </xf>
    <xf numFmtId="3" fontId="23" fillId="0" borderId="0" xfId="101" applyNumberFormat="1" applyFont="1" applyFill="1" applyBorder="1" applyAlignment="1" applyProtection="1">
      <alignment horizontal="right"/>
      <protection/>
    </xf>
    <xf numFmtId="0" fontId="20" fillId="0" borderId="0" xfId="101" applyFont="1">
      <alignment/>
      <protection/>
    </xf>
    <xf numFmtId="0" fontId="23" fillId="0" borderId="0" xfId="101" applyFont="1">
      <alignment/>
      <protection/>
    </xf>
    <xf numFmtId="0" fontId="20" fillId="0" borderId="0" xfId="101" applyFont="1" applyFill="1">
      <alignment/>
      <protection/>
    </xf>
    <xf numFmtId="3" fontId="20" fillId="0" borderId="0" xfId="101" applyNumberFormat="1" applyFont="1">
      <alignment/>
      <protection/>
    </xf>
    <xf numFmtId="0" fontId="23" fillId="0" borderId="0" xfId="105" applyFont="1">
      <alignment/>
      <protection/>
    </xf>
    <xf numFmtId="3" fontId="23" fillId="0" borderId="0" xfId="101" applyNumberFormat="1" applyFont="1" applyFill="1" applyBorder="1" applyAlignment="1" applyProtection="1">
      <alignment horizontal="center"/>
      <protection/>
    </xf>
    <xf numFmtId="0" fontId="20" fillId="24" borderId="65" xfId="101" applyNumberFormat="1" applyFont="1" applyFill="1" applyBorder="1" applyAlignment="1" applyProtection="1">
      <alignment horizontal="center" vertical="center"/>
      <protection/>
    </xf>
    <xf numFmtId="0" fontId="20" fillId="24" borderId="74" xfId="101" applyNumberFormat="1" applyFont="1" applyFill="1" applyBorder="1" applyAlignment="1" applyProtection="1">
      <alignment vertical="center"/>
      <protection/>
    </xf>
    <xf numFmtId="167" fontId="20" fillId="0" borderId="112" xfId="101" applyNumberFormat="1" applyFont="1" applyFill="1" applyBorder="1" applyAlignment="1" quotePrefix="1">
      <alignment horizontal="left" vertical="top"/>
      <protection/>
    </xf>
    <xf numFmtId="0" fontId="20" fillId="0" borderId="0" xfId="101" applyFont="1" applyFill="1" applyAlignment="1">
      <alignment horizontal="center"/>
      <protection/>
    </xf>
    <xf numFmtId="0" fontId="20" fillId="0" borderId="70" xfId="101" applyFont="1" applyBorder="1" applyAlignment="1">
      <alignment horizontal="left" vertical="top" wrapText="1"/>
      <protection/>
    </xf>
    <xf numFmtId="0" fontId="20" fillId="24" borderId="82" xfId="101" applyFont="1" applyFill="1" applyBorder="1">
      <alignment/>
      <protection/>
    </xf>
    <xf numFmtId="0" fontId="20" fillId="24" borderId="113" xfId="101" applyFont="1" applyFill="1" applyBorder="1" applyAlignment="1">
      <alignment horizontal="right"/>
      <protection/>
    </xf>
    <xf numFmtId="0" fontId="20" fillId="24" borderId="64" xfId="101" applyFont="1" applyFill="1" applyBorder="1">
      <alignment/>
      <protection/>
    </xf>
    <xf numFmtId="0" fontId="20" fillId="24" borderId="0" xfId="101" applyFont="1" applyFill="1" applyBorder="1">
      <alignment/>
      <protection/>
    </xf>
    <xf numFmtId="0" fontId="23" fillId="24" borderId="72" xfId="101" applyFont="1" applyFill="1" applyBorder="1" applyAlignment="1">
      <alignment horizontal="center" vertical="center" wrapText="1"/>
      <protection/>
    </xf>
    <xf numFmtId="0" fontId="23" fillId="24" borderId="65" xfId="101" applyFont="1" applyFill="1" applyBorder="1" applyAlignment="1">
      <alignment horizontal="center" vertical="center" wrapText="1"/>
      <protection/>
    </xf>
    <xf numFmtId="0" fontId="23" fillId="0" borderId="0" xfId="101" applyFont="1" applyFill="1" applyAlignment="1">
      <alignment vertical="center" wrapText="1"/>
      <protection/>
    </xf>
    <xf numFmtId="0" fontId="20" fillId="0" borderId="0" xfId="101" applyFont="1" applyFill="1" applyAlignment="1">
      <alignment vertical="center"/>
      <protection/>
    </xf>
    <xf numFmtId="0" fontId="23" fillId="0" borderId="55" xfId="101" applyFont="1" applyFill="1" applyBorder="1" applyAlignment="1">
      <alignment vertical="center"/>
      <protection/>
    </xf>
    <xf numFmtId="167" fontId="23" fillId="0" borderId="86" xfId="101" applyNumberFormat="1" applyFont="1" applyFill="1" applyBorder="1" applyAlignment="1">
      <alignment horizontal="left"/>
      <protection/>
    </xf>
    <xf numFmtId="0" fontId="23" fillId="24" borderId="72" xfId="101" applyFont="1" applyFill="1" applyBorder="1" applyAlignment="1">
      <alignment vertical="center"/>
      <protection/>
    </xf>
    <xf numFmtId="167" fontId="23" fillId="24" borderId="65" xfId="101" applyNumberFormat="1" applyFont="1" applyFill="1" applyBorder="1" applyAlignment="1">
      <alignment horizontal="left" vertical="center"/>
      <protection/>
    </xf>
    <xf numFmtId="3" fontId="23" fillId="24" borderId="65" xfId="101" applyNumberFormat="1" applyFont="1" applyFill="1" applyBorder="1" applyAlignment="1">
      <alignment vertical="center"/>
      <protection/>
    </xf>
    <xf numFmtId="167" fontId="23" fillId="24" borderId="65" xfId="101" applyNumberFormat="1" applyFont="1" applyFill="1" applyBorder="1" applyAlignment="1">
      <alignment horizontal="center" vertical="center"/>
      <protection/>
    </xf>
    <xf numFmtId="0" fontId="23" fillId="0" borderId="0" xfId="101" applyFont="1" applyFill="1" applyAlignment="1">
      <alignment vertical="center"/>
      <protection/>
    </xf>
    <xf numFmtId="3" fontId="20" fillId="0" borderId="0" xfId="101" applyNumberFormat="1" applyFont="1" applyFill="1" applyAlignment="1">
      <alignment horizontal="center"/>
      <protection/>
    </xf>
    <xf numFmtId="167" fontId="20" fillId="0" borderId="0" xfId="101" applyNumberFormat="1" applyFont="1" applyFill="1" applyBorder="1" applyAlignment="1" quotePrefix="1">
      <alignment horizontal="left" vertical="top"/>
      <protection/>
    </xf>
    <xf numFmtId="167" fontId="20" fillId="0" borderId="0" xfId="101" applyNumberFormat="1" applyFont="1" applyFill="1" applyAlignment="1">
      <alignment horizontal="center"/>
      <protection/>
    </xf>
    <xf numFmtId="16" fontId="20" fillId="0" borderId="0" xfId="101" applyNumberFormat="1" applyFont="1" applyFill="1">
      <alignment/>
      <protection/>
    </xf>
    <xf numFmtId="167" fontId="23" fillId="0" borderId="0" xfId="101" applyNumberFormat="1" applyFont="1" applyFill="1" applyAlignment="1">
      <alignment horizontal="center"/>
      <protection/>
    </xf>
    <xf numFmtId="0" fontId="20" fillId="0" borderId="0" xfId="108" applyFont="1">
      <alignment/>
      <protection/>
    </xf>
    <xf numFmtId="3" fontId="20" fillId="0" borderId="0" xfId="101" applyNumberFormat="1" applyFont="1" applyFill="1" applyBorder="1" applyAlignment="1" applyProtection="1">
      <alignment horizontal="right"/>
      <protection/>
    </xf>
    <xf numFmtId="0" fontId="20" fillId="0" borderId="0" xfId="108" applyFont="1" applyBorder="1">
      <alignment/>
      <protection/>
    </xf>
    <xf numFmtId="0" fontId="23" fillId="24" borderId="82" xfId="108" applyFont="1" applyFill="1" applyBorder="1" applyAlignment="1">
      <alignment horizontal="center"/>
      <protection/>
    </xf>
    <xf numFmtId="0" fontId="20" fillId="24" borderId="82" xfId="108" applyFont="1" applyFill="1" applyBorder="1">
      <alignment/>
      <protection/>
    </xf>
    <xf numFmtId="0" fontId="20" fillId="24" borderId="83" xfId="108" applyFont="1" applyFill="1" applyBorder="1">
      <alignment/>
      <protection/>
    </xf>
    <xf numFmtId="0" fontId="23" fillId="24" borderId="0" xfId="108" applyFont="1" applyFill="1" applyBorder="1" applyAlignment="1">
      <alignment horizontal="center"/>
      <protection/>
    </xf>
    <xf numFmtId="0" fontId="23" fillId="24" borderId="0" xfId="108" applyFont="1" applyFill="1" applyBorder="1">
      <alignment/>
      <protection/>
    </xf>
    <xf numFmtId="0" fontId="23" fillId="24" borderId="64" xfId="108" applyFont="1" applyFill="1" applyBorder="1">
      <alignment/>
      <protection/>
    </xf>
    <xf numFmtId="0" fontId="23" fillId="24" borderId="87" xfId="108" applyFont="1" applyFill="1" applyBorder="1">
      <alignment/>
      <protection/>
    </xf>
    <xf numFmtId="0" fontId="23" fillId="0" borderId="0" xfId="108" applyFont="1" applyBorder="1">
      <alignment/>
      <protection/>
    </xf>
    <xf numFmtId="0" fontId="23" fillId="0" borderId="0" xfId="108" applyFont="1">
      <alignment/>
      <protection/>
    </xf>
    <xf numFmtId="0" fontId="23" fillId="24" borderId="114" xfId="108" applyFont="1" applyFill="1" applyBorder="1">
      <alignment/>
      <protection/>
    </xf>
    <xf numFmtId="0" fontId="23" fillId="24" borderId="92" xfId="108" applyFont="1" applyFill="1" applyBorder="1" applyAlignment="1">
      <alignment horizontal="center" wrapText="1"/>
      <protection/>
    </xf>
    <xf numFmtId="0" fontId="23" fillId="24" borderId="95" xfId="108" applyFont="1" applyFill="1" applyBorder="1">
      <alignment/>
      <protection/>
    </xf>
    <xf numFmtId="0" fontId="23" fillId="24" borderId="115" xfId="108" applyFont="1" applyFill="1" applyBorder="1" applyAlignment="1">
      <alignment horizontal="center" wrapText="1"/>
      <protection/>
    </xf>
    <xf numFmtId="3" fontId="23" fillId="24" borderId="115" xfId="108" applyNumberFormat="1" applyFont="1" applyFill="1" applyBorder="1">
      <alignment/>
      <protection/>
    </xf>
    <xf numFmtId="0" fontId="23" fillId="24" borderId="59" xfId="108" applyFont="1" applyFill="1" applyBorder="1">
      <alignment/>
      <protection/>
    </xf>
    <xf numFmtId="0" fontId="23" fillId="24" borderId="116" xfId="108" applyFont="1" applyFill="1" applyBorder="1" applyAlignment="1">
      <alignment horizontal="center" wrapText="1"/>
      <protection/>
    </xf>
    <xf numFmtId="0" fontId="23" fillId="24" borderId="59" xfId="108" applyFont="1" applyFill="1" applyBorder="1" applyAlignment="1">
      <alignment horizontal="center" wrapText="1"/>
      <protection/>
    </xf>
    <xf numFmtId="3" fontId="20" fillId="0" borderId="117" xfId="108" applyNumberFormat="1" applyFont="1" applyBorder="1" applyAlignment="1">
      <alignment horizontal="right" wrapText="1"/>
      <protection/>
    </xf>
    <xf numFmtId="3" fontId="20" fillId="0" borderId="94" xfId="108" applyNumberFormat="1" applyFont="1" applyBorder="1" applyAlignment="1">
      <alignment horizontal="right" wrapText="1"/>
      <protection/>
    </xf>
    <xf numFmtId="0" fontId="20" fillId="0" borderId="117" xfId="101" applyFont="1" applyBorder="1" applyAlignment="1">
      <alignment horizontal="left" vertical="top" wrapText="1"/>
      <protection/>
    </xf>
    <xf numFmtId="3" fontId="20" fillId="0" borderId="117" xfId="108" applyNumberFormat="1" applyFont="1" applyBorder="1">
      <alignment/>
      <protection/>
    </xf>
    <xf numFmtId="3" fontId="20" fillId="0" borderId="79" xfId="108" applyNumberFormat="1" applyFont="1" applyBorder="1">
      <alignment/>
      <protection/>
    </xf>
    <xf numFmtId="3" fontId="20" fillId="0" borderId="118" xfId="108" applyNumberFormat="1" applyFont="1" applyBorder="1">
      <alignment/>
      <protection/>
    </xf>
    <xf numFmtId="3" fontId="20" fillId="0" borderId="22" xfId="108" applyNumberFormat="1" applyFont="1" applyBorder="1" applyAlignment="1">
      <alignment/>
      <protection/>
    </xf>
    <xf numFmtId="3" fontId="20" fillId="0" borderId="119" xfId="108" applyNumberFormat="1" applyFont="1" applyBorder="1" applyAlignment="1">
      <alignment/>
      <protection/>
    </xf>
    <xf numFmtId="0" fontId="20" fillId="0" borderId="21" xfId="101" applyFont="1" applyBorder="1" applyAlignment="1">
      <alignment horizontal="left" vertical="top" wrapText="1"/>
      <protection/>
    </xf>
    <xf numFmtId="3" fontId="20" fillId="0" borderId="21" xfId="108" applyNumberFormat="1" applyFont="1" applyBorder="1">
      <alignment/>
      <protection/>
    </xf>
    <xf numFmtId="3" fontId="20" fillId="0" borderId="28" xfId="108" applyNumberFormat="1" applyFont="1" applyBorder="1">
      <alignment/>
      <protection/>
    </xf>
    <xf numFmtId="3" fontId="20" fillId="0" borderId="84" xfId="108" applyNumberFormat="1" applyFont="1" applyBorder="1">
      <alignment/>
      <protection/>
    </xf>
    <xf numFmtId="3" fontId="20" fillId="0" borderId="22" xfId="108" applyNumberFormat="1" applyFont="1" applyBorder="1">
      <alignment/>
      <protection/>
    </xf>
    <xf numFmtId="3" fontId="20" fillId="0" borderId="0" xfId="108" applyNumberFormat="1" applyFont="1">
      <alignment/>
      <protection/>
    </xf>
    <xf numFmtId="3" fontId="23" fillId="24" borderId="95" xfId="108" applyNumberFormat="1" applyFont="1" applyFill="1" applyBorder="1">
      <alignment/>
      <protection/>
    </xf>
    <xf numFmtId="3" fontId="23" fillId="24" borderId="43" xfId="108" applyNumberFormat="1" applyFont="1" applyFill="1" applyBorder="1" applyAlignment="1">
      <alignment/>
      <protection/>
    </xf>
    <xf numFmtId="3" fontId="23" fillId="24" borderId="43" xfId="108" applyNumberFormat="1" applyFont="1" applyFill="1" applyBorder="1">
      <alignment/>
      <protection/>
    </xf>
    <xf numFmtId="3" fontId="23" fillId="24" borderId="96" xfId="108" applyNumberFormat="1" applyFont="1" applyFill="1" applyBorder="1">
      <alignment/>
      <protection/>
    </xf>
    <xf numFmtId="3" fontId="23" fillId="24" borderId="120" xfId="108" applyNumberFormat="1" applyFont="1" applyFill="1" applyBorder="1">
      <alignment/>
      <protection/>
    </xf>
    <xf numFmtId="0" fontId="23" fillId="0" borderId="121" xfId="108" applyFont="1" applyBorder="1">
      <alignment/>
      <protection/>
    </xf>
    <xf numFmtId="0" fontId="23" fillId="0" borderId="122" xfId="108" applyFont="1" applyFill="1" applyBorder="1">
      <alignment/>
      <protection/>
    </xf>
    <xf numFmtId="3" fontId="23" fillId="0" borderId="43" xfId="108" applyNumberFormat="1" applyFont="1" applyFill="1" applyBorder="1">
      <alignment/>
      <protection/>
    </xf>
    <xf numFmtId="3" fontId="23" fillId="0" borderId="95" xfId="108" applyNumberFormat="1" applyFont="1" applyFill="1" applyBorder="1">
      <alignment/>
      <protection/>
    </xf>
    <xf numFmtId="3" fontId="23" fillId="0" borderId="123" xfId="108" applyNumberFormat="1" applyFont="1" applyFill="1" applyBorder="1">
      <alignment/>
      <protection/>
    </xf>
    <xf numFmtId="3" fontId="20" fillId="0" borderId="43" xfId="108" applyNumberFormat="1" applyFont="1" applyBorder="1">
      <alignment/>
      <protection/>
    </xf>
    <xf numFmtId="3" fontId="20" fillId="0" borderId="96" xfId="108" applyNumberFormat="1" applyFont="1" applyBorder="1">
      <alignment/>
      <protection/>
    </xf>
    <xf numFmtId="3" fontId="20" fillId="0" borderId="120" xfId="108" applyNumberFormat="1" applyFont="1" applyBorder="1">
      <alignment/>
      <protection/>
    </xf>
    <xf numFmtId="3" fontId="20" fillId="0" borderId="95" xfId="108" applyNumberFormat="1" applyFont="1" applyBorder="1">
      <alignment/>
      <protection/>
    </xf>
    <xf numFmtId="3" fontId="20" fillId="0" borderId="123" xfId="108" applyNumberFormat="1" applyFont="1" applyBorder="1">
      <alignment/>
      <protection/>
    </xf>
    <xf numFmtId="3" fontId="20" fillId="0" borderId="31" xfId="108" applyNumberFormat="1" applyFont="1" applyBorder="1">
      <alignment/>
      <protection/>
    </xf>
    <xf numFmtId="3" fontId="20" fillId="0" borderId="0" xfId="108" applyNumberFormat="1" applyFont="1" applyBorder="1">
      <alignment/>
      <protection/>
    </xf>
    <xf numFmtId="3" fontId="20" fillId="0" borderId="74" xfId="108" applyNumberFormat="1" applyFont="1" applyBorder="1">
      <alignment/>
      <protection/>
    </xf>
    <xf numFmtId="0" fontId="24" fillId="0" borderId="0" xfId="108" applyFont="1" applyBorder="1">
      <alignment/>
      <protection/>
    </xf>
    <xf numFmtId="3" fontId="23" fillId="24" borderId="66" xfId="108" applyNumberFormat="1" applyFont="1" applyFill="1" applyBorder="1">
      <alignment/>
      <protection/>
    </xf>
    <xf numFmtId="3" fontId="23" fillId="24" borderId="77" xfId="108" applyNumberFormat="1" applyFont="1" applyFill="1" applyBorder="1">
      <alignment/>
      <protection/>
    </xf>
    <xf numFmtId="3" fontId="23" fillId="24" borderId="124" xfId="108" applyNumberFormat="1" applyFont="1" applyFill="1" applyBorder="1">
      <alignment/>
      <protection/>
    </xf>
    <xf numFmtId="3" fontId="20" fillId="24" borderId="93" xfId="108" applyNumberFormat="1" applyFont="1" applyFill="1" applyBorder="1">
      <alignment/>
      <protection/>
    </xf>
    <xf numFmtId="0" fontId="27" fillId="0" borderId="0" xfId="108" applyFont="1">
      <alignment/>
      <protection/>
    </xf>
    <xf numFmtId="0" fontId="27" fillId="24" borderId="125" xfId="108" applyFont="1" applyFill="1" applyBorder="1" applyAlignment="1">
      <alignment horizontal="centerContinuous"/>
      <protection/>
    </xf>
    <xf numFmtId="0" fontId="23" fillId="24" borderId="115" xfId="108" applyFont="1" applyFill="1" applyBorder="1" applyAlignment="1">
      <alignment horizontal="left"/>
      <protection/>
    </xf>
    <xf numFmtId="0" fontId="27" fillId="24" borderId="126" xfId="108" applyFont="1" applyFill="1" applyBorder="1" applyAlignment="1">
      <alignment horizontal="center" wrapText="1"/>
      <protection/>
    </xf>
    <xf numFmtId="0" fontId="27" fillId="24" borderId="85" xfId="108" applyFont="1" applyFill="1" applyBorder="1" applyAlignment="1">
      <alignment horizontal="center" wrapText="1"/>
      <protection/>
    </xf>
    <xf numFmtId="0" fontId="27" fillId="24" borderId="125" xfId="108" applyFont="1" applyFill="1" applyBorder="1" applyAlignment="1">
      <alignment horizontal="center" wrapText="1"/>
      <protection/>
    </xf>
    <xf numFmtId="3" fontId="27" fillId="24" borderId="115" xfId="108" applyNumberFormat="1" applyFont="1" applyFill="1" applyBorder="1">
      <alignment/>
      <protection/>
    </xf>
    <xf numFmtId="3" fontId="24" fillId="24" borderId="59" xfId="108" applyNumberFormat="1" applyFont="1" applyFill="1" applyBorder="1">
      <alignment/>
      <protection/>
    </xf>
    <xf numFmtId="0" fontId="20" fillId="0" borderId="78" xfId="101" applyFont="1" applyBorder="1" applyAlignment="1">
      <alignment horizontal="left" vertical="top" wrapText="1"/>
      <protection/>
    </xf>
    <xf numFmtId="3" fontId="20" fillId="0" borderId="22" xfId="108" applyNumberFormat="1" applyFont="1" applyBorder="1" applyAlignment="1">
      <alignment horizontal="right"/>
      <protection/>
    </xf>
    <xf numFmtId="3" fontId="20" fillId="0" borderId="118" xfId="108" applyNumberFormat="1" applyFont="1" applyBorder="1" applyAlignment="1">
      <alignment horizontal="right"/>
      <protection/>
    </xf>
    <xf numFmtId="3" fontId="20" fillId="0" borderId="127" xfId="108" applyNumberFormat="1" applyFont="1" applyBorder="1" applyAlignment="1">
      <alignment horizontal="right"/>
      <protection/>
    </xf>
    <xf numFmtId="3" fontId="20" fillId="0" borderId="117" xfId="108" applyNumberFormat="1" applyFont="1" applyBorder="1" applyAlignment="1">
      <alignment horizontal="right"/>
      <protection/>
    </xf>
    <xf numFmtId="3" fontId="24" fillId="0" borderId="79" xfId="108" applyNumberFormat="1" applyFont="1" applyBorder="1">
      <alignment/>
      <protection/>
    </xf>
    <xf numFmtId="3" fontId="24" fillId="0" borderId="128" xfId="108" applyNumberFormat="1" applyFont="1" applyBorder="1">
      <alignment/>
      <protection/>
    </xf>
    <xf numFmtId="3" fontId="24" fillId="0" borderId="129" xfId="108" applyNumberFormat="1" applyFont="1" applyBorder="1">
      <alignment/>
      <protection/>
    </xf>
    <xf numFmtId="3" fontId="24" fillId="0" borderId="130" xfId="108" applyNumberFormat="1" applyFont="1" applyBorder="1">
      <alignment/>
      <protection/>
    </xf>
    <xf numFmtId="3" fontId="24" fillId="0" borderId="117" xfId="108" applyNumberFormat="1" applyFont="1" applyBorder="1">
      <alignment/>
      <protection/>
    </xf>
    <xf numFmtId="3" fontId="20" fillId="0" borderId="131" xfId="108" applyNumberFormat="1" applyFont="1" applyBorder="1" applyAlignment="1">
      <alignment horizontal="right"/>
      <protection/>
    </xf>
    <xf numFmtId="3" fontId="20" fillId="0" borderId="57" xfId="108" applyNumberFormat="1" applyFont="1" applyBorder="1">
      <alignment/>
      <protection/>
    </xf>
    <xf numFmtId="3" fontId="24" fillId="0" borderId="57" xfId="108" applyNumberFormat="1" applyFont="1" applyBorder="1">
      <alignment/>
      <protection/>
    </xf>
    <xf numFmtId="3" fontId="24" fillId="0" borderId="132" xfId="108" applyNumberFormat="1" applyFont="1" applyBorder="1">
      <alignment/>
      <protection/>
    </xf>
    <xf numFmtId="3" fontId="24" fillId="0" borderId="133" xfId="108" applyNumberFormat="1" applyFont="1" applyBorder="1">
      <alignment/>
      <protection/>
    </xf>
    <xf numFmtId="3" fontId="24" fillId="0" borderId="110" xfId="108" applyNumberFormat="1" applyFont="1" applyBorder="1">
      <alignment/>
      <protection/>
    </xf>
    <xf numFmtId="3" fontId="24" fillId="0" borderId="22" xfId="108" applyNumberFormat="1" applyFont="1" applyBorder="1">
      <alignment/>
      <protection/>
    </xf>
    <xf numFmtId="0" fontId="23" fillId="24" borderId="134" xfId="108" applyFont="1" applyFill="1" applyBorder="1">
      <alignment/>
      <protection/>
    </xf>
    <xf numFmtId="3" fontId="23" fillId="24" borderId="91" xfId="108" applyNumberFormat="1" applyFont="1" applyFill="1" applyBorder="1">
      <alignment/>
      <protection/>
    </xf>
    <xf numFmtId="0" fontId="23" fillId="24" borderId="91" xfId="108" applyFont="1" applyFill="1" applyBorder="1">
      <alignment/>
      <protection/>
    </xf>
    <xf numFmtId="3" fontId="23" fillId="24" borderId="93" xfId="108" applyNumberFormat="1" applyFont="1" applyFill="1" applyBorder="1">
      <alignment/>
      <protection/>
    </xf>
    <xf numFmtId="3" fontId="27" fillId="24" borderId="93" xfId="108" applyNumberFormat="1" applyFont="1" applyFill="1" applyBorder="1">
      <alignment/>
      <protection/>
    </xf>
    <xf numFmtId="3" fontId="27" fillId="24" borderId="135" xfId="108" applyNumberFormat="1" applyFont="1" applyFill="1" applyBorder="1">
      <alignment/>
      <protection/>
    </xf>
    <xf numFmtId="3" fontId="27" fillId="24" borderId="77" xfId="108" applyNumberFormat="1" applyFont="1" applyFill="1" applyBorder="1">
      <alignment/>
      <protection/>
    </xf>
    <xf numFmtId="3" fontId="27" fillId="24" borderId="134" xfId="108" applyNumberFormat="1" applyFont="1" applyFill="1" applyBorder="1">
      <alignment/>
      <protection/>
    </xf>
    <xf numFmtId="3" fontId="27" fillId="24" borderId="124" xfId="108" applyNumberFormat="1" applyFont="1" applyFill="1" applyBorder="1">
      <alignment/>
      <protection/>
    </xf>
    <xf numFmtId="3" fontId="24" fillId="24" borderId="93" xfId="108" applyNumberFormat="1" applyFont="1" applyFill="1" applyBorder="1">
      <alignment/>
      <protection/>
    </xf>
    <xf numFmtId="0" fontId="23" fillId="24" borderId="125" xfId="108" applyFont="1" applyFill="1" applyBorder="1">
      <alignment/>
      <protection/>
    </xf>
    <xf numFmtId="3" fontId="23" fillId="24" borderId="92" xfId="108" applyNumberFormat="1" applyFont="1" applyFill="1" applyBorder="1">
      <alignment/>
      <protection/>
    </xf>
    <xf numFmtId="0" fontId="23" fillId="24" borderId="92" xfId="108" applyFont="1" applyFill="1" applyBorder="1">
      <alignment/>
      <protection/>
    </xf>
    <xf numFmtId="3" fontId="23" fillId="24" borderId="59" xfId="108" applyNumberFormat="1" applyFont="1" applyFill="1" applyBorder="1">
      <alignment/>
      <protection/>
    </xf>
    <xf numFmtId="3" fontId="27" fillId="24" borderId="59" xfId="108" applyNumberFormat="1" applyFont="1" applyFill="1" applyBorder="1">
      <alignment/>
      <protection/>
    </xf>
    <xf numFmtId="3" fontId="27" fillId="24" borderId="126" xfId="108" applyNumberFormat="1" applyFont="1" applyFill="1" applyBorder="1">
      <alignment/>
      <protection/>
    </xf>
    <xf numFmtId="3" fontId="27" fillId="24" borderId="81" xfId="108" applyNumberFormat="1" applyFont="1" applyFill="1" applyBorder="1">
      <alignment/>
      <protection/>
    </xf>
    <xf numFmtId="3" fontId="27" fillId="24" borderId="56" xfId="108" applyNumberFormat="1" applyFont="1" applyFill="1" applyBorder="1">
      <alignment/>
      <protection/>
    </xf>
    <xf numFmtId="3" fontId="27" fillId="24" borderId="62" xfId="108" applyNumberFormat="1" applyFont="1" applyFill="1" applyBorder="1">
      <alignment/>
      <protection/>
    </xf>
    <xf numFmtId="3" fontId="24" fillId="24" borderId="58" xfId="108" applyNumberFormat="1" applyFont="1" applyFill="1" applyBorder="1">
      <alignment/>
      <protection/>
    </xf>
    <xf numFmtId="3" fontId="23" fillId="24" borderId="134" xfId="110" applyNumberFormat="1" applyFont="1" applyFill="1" applyBorder="1" applyAlignment="1">
      <alignment horizontal="left" vertical="center"/>
      <protection/>
    </xf>
    <xf numFmtId="3" fontId="23" fillId="24" borderId="125" xfId="110" applyNumberFormat="1" applyFont="1" applyFill="1" applyBorder="1" applyAlignment="1">
      <alignment horizontal="left" vertical="center"/>
      <protection/>
    </xf>
    <xf numFmtId="3" fontId="23" fillId="24" borderId="56" xfId="110" applyNumberFormat="1" applyFont="1" applyFill="1" applyBorder="1" applyAlignment="1">
      <alignment horizontal="left" vertical="center" wrapText="1"/>
      <protection/>
    </xf>
    <xf numFmtId="0" fontId="20" fillId="0" borderId="136" xfId="107" applyFont="1" applyFill="1" applyBorder="1" applyProtection="1">
      <alignment/>
      <protection/>
    </xf>
    <xf numFmtId="3" fontId="20" fillId="0" borderId="61" xfId="108" applyNumberFormat="1" applyFont="1" applyBorder="1">
      <alignment/>
      <protection/>
    </xf>
    <xf numFmtId="3" fontId="20" fillId="0" borderId="61" xfId="108" applyNumberFormat="1" applyFont="1" applyBorder="1" applyAlignment="1">
      <alignment/>
      <protection/>
    </xf>
    <xf numFmtId="0" fontId="20" fillId="0" borderId="61" xfId="101" applyFont="1" applyBorder="1" applyAlignment="1">
      <alignment horizontal="left" vertical="top" wrapText="1"/>
      <protection/>
    </xf>
    <xf numFmtId="3" fontId="20" fillId="0" borderId="90" xfId="108" applyNumberFormat="1" applyFont="1" applyBorder="1">
      <alignment/>
      <protection/>
    </xf>
    <xf numFmtId="0" fontId="20" fillId="0" borderId="36" xfId="0" applyNumberFormat="1" applyFont="1" applyFill="1" applyBorder="1" applyAlignment="1" applyProtection="1">
      <alignment horizontal="center" vertical="top" wrapText="1"/>
      <protection/>
    </xf>
    <xf numFmtId="0" fontId="23" fillId="0" borderId="36" xfId="0" applyNumberFormat="1" applyFont="1" applyFill="1" applyBorder="1" applyAlignment="1" applyProtection="1">
      <alignment horizontal="center" vertical="center" wrapText="1"/>
      <protection/>
    </xf>
    <xf numFmtId="3" fontId="23" fillId="0" borderId="63" xfId="0" applyNumberFormat="1" applyFont="1" applyFill="1" applyBorder="1" applyAlignment="1" applyProtection="1">
      <alignment vertical="top" wrapText="1"/>
      <protection/>
    </xf>
    <xf numFmtId="3" fontId="23" fillId="0" borderId="102" xfId="0" applyNumberFormat="1" applyFont="1" applyFill="1" applyBorder="1" applyAlignment="1" applyProtection="1">
      <alignment vertical="top" wrapText="1"/>
      <protection/>
    </xf>
    <xf numFmtId="3" fontId="23" fillId="0" borderId="84" xfId="0" applyNumberFormat="1" applyFont="1" applyFill="1" applyBorder="1" applyAlignment="1" applyProtection="1">
      <alignment vertical="top" wrapText="1"/>
      <protection/>
    </xf>
    <xf numFmtId="3" fontId="20" fillId="0" borderId="102" xfId="0" applyNumberFormat="1" applyFont="1" applyFill="1" applyBorder="1" applyAlignment="1" applyProtection="1">
      <alignment vertical="top" wrapText="1"/>
      <protection/>
    </xf>
    <xf numFmtId="3" fontId="23" fillId="0" borderId="97" xfId="0" applyNumberFormat="1" applyFont="1" applyFill="1" applyBorder="1" applyAlignment="1" applyProtection="1">
      <alignment vertical="top" wrapText="1"/>
      <protection/>
    </xf>
    <xf numFmtId="3" fontId="20" fillId="0" borderId="63" xfId="0" applyNumberFormat="1" applyFont="1" applyFill="1" applyBorder="1" applyAlignment="1" applyProtection="1">
      <alignment vertical="top" wrapText="1"/>
      <protection/>
    </xf>
    <xf numFmtId="3" fontId="23" fillId="0" borderId="131" xfId="0" applyNumberFormat="1" applyFont="1" applyFill="1" applyBorder="1" applyAlignment="1" applyProtection="1">
      <alignment vertical="top" wrapText="1"/>
      <protection/>
    </xf>
    <xf numFmtId="0" fontId="23" fillId="0" borderId="137" xfId="0" applyNumberFormat="1" applyFont="1" applyFill="1" applyBorder="1" applyAlignment="1" applyProtection="1">
      <alignment horizontal="center" vertical="top" wrapText="1"/>
      <protection/>
    </xf>
    <xf numFmtId="0" fontId="23" fillId="0" borderId="138" xfId="0" applyNumberFormat="1" applyFont="1" applyFill="1" applyBorder="1" applyAlignment="1" applyProtection="1">
      <alignment horizontal="center" vertical="top" wrapText="1"/>
      <protection/>
    </xf>
    <xf numFmtId="0" fontId="23" fillId="0" borderId="139" xfId="0" applyNumberFormat="1" applyFont="1" applyFill="1" applyBorder="1" applyAlignment="1" applyProtection="1">
      <alignment horizontal="center" vertical="top" wrapText="1"/>
      <protection/>
    </xf>
    <xf numFmtId="0" fontId="23" fillId="26" borderId="65" xfId="0" applyNumberFormat="1" applyFont="1" applyFill="1" applyBorder="1" applyAlignment="1" applyProtection="1">
      <alignment vertical="top" wrapText="1"/>
      <protection/>
    </xf>
    <xf numFmtId="0" fontId="20" fillId="0" borderId="86" xfId="0" applyFont="1" applyFill="1" applyBorder="1" applyAlignment="1">
      <alignment/>
    </xf>
    <xf numFmtId="0" fontId="20" fillId="0" borderId="112" xfId="0" applyFont="1" applyFill="1" applyBorder="1" applyAlignment="1">
      <alignment/>
    </xf>
    <xf numFmtId="0" fontId="23" fillId="0" borderId="68" xfId="0" applyFont="1" applyFill="1" applyBorder="1" applyAlignment="1">
      <alignment/>
    </xf>
    <xf numFmtId="0" fontId="23" fillId="0" borderId="68" xfId="0" applyFont="1" applyFill="1" applyBorder="1" applyAlignment="1">
      <alignment wrapText="1"/>
    </xf>
    <xf numFmtId="0" fontId="23" fillId="0" borderId="86" xfId="0" applyFont="1" applyFill="1" applyBorder="1" applyAlignment="1">
      <alignment/>
    </xf>
    <xf numFmtId="0" fontId="20" fillId="0" borderId="86" xfId="0" applyFont="1" applyBorder="1" applyAlignment="1">
      <alignment/>
    </xf>
    <xf numFmtId="0" fontId="23" fillId="0" borderId="68" xfId="0" applyNumberFormat="1" applyFont="1" applyFill="1" applyBorder="1" applyAlignment="1" applyProtection="1">
      <alignment vertical="top" wrapText="1"/>
      <protection/>
    </xf>
    <xf numFmtId="0" fontId="20" fillId="0" borderId="86" xfId="0" applyNumberFormat="1" applyFont="1" applyFill="1" applyBorder="1" applyAlignment="1" applyProtection="1">
      <alignment vertical="top" wrapText="1"/>
      <protection/>
    </xf>
    <xf numFmtId="0" fontId="20" fillId="0" borderId="132" xfId="0" applyFont="1" applyFill="1" applyBorder="1" applyAlignment="1">
      <alignment/>
    </xf>
    <xf numFmtId="0" fontId="20" fillId="0" borderId="140" xfId="0" applyFont="1" applyFill="1" applyBorder="1" applyAlignment="1">
      <alignment/>
    </xf>
    <xf numFmtId="0" fontId="20" fillId="0" borderId="68" xfId="0" applyNumberFormat="1" applyFont="1" applyFill="1" applyBorder="1" applyAlignment="1" applyProtection="1">
      <alignment vertical="top" wrapText="1"/>
      <protection/>
    </xf>
    <xf numFmtId="0" fontId="23" fillId="0" borderId="68" xfId="104" applyFont="1" applyFill="1" applyBorder="1">
      <alignment/>
      <protection/>
    </xf>
    <xf numFmtId="0" fontId="20" fillId="0" borderId="141" xfId="0" applyNumberFormat="1" applyFont="1" applyFill="1" applyBorder="1" applyAlignment="1" applyProtection="1">
      <alignment vertical="top" wrapText="1"/>
      <protection/>
    </xf>
    <xf numFmtId="0" fontId="23" fillId="0" borderId="86" xfId="0" applyNumberFormat="1" applyFont="1" applyFill="1" applyBorder="1" applyAlignment="1" applyProtection="1">
      <alignment vertical="top" wrapText="1"/>
      <protection/>
    </xf>
    <xf numFmtId="0" fontId="23" fillId="0" borderId="132" xfId="0" applyNumberFormat="1" applyFont="1" applyFill="1" applyBorder="1" applyAlignment="1" applyProtection="1">
      <alignment vertical="top" wrapText="1"/>
      <protection/>
    </xf>
    <xf numFmtId="3" fontId="20" fillId="0" borderId="75" xfId="0" applyNumberFormat="1" applyFont="1" applyFill="1" applyBorder="1" applyAlignment="1" applyProtection="1">
      <alignment vertical="top" wrapText="1"/>
      <protection/>
    </xf>
    <xf numFmtId="3" fontId="23" fillId="0" borderId="75" xfId="0" applyNumberFormat="1" applyFont="1" applyFill="1" applyBorder="1" applyAlignment="1" applyProtection="1">
      <alignment vertical="top" wrapText="1"/>
      <protection/>
    </xf>
    <xf numFmtId="3" fontId="27" fillId="0" borderId="75" xfId="0" applyNumberFormat="1" applyFont="1" applyFill="1" applyBorder="1" applyAlignment="1" applyProtection="1">
      <alignment vertical="top" wrapText="1"/>
      <protection/>
    </xf>
    <xf numFmtId="0" fontId="23" fillId="0" borderId="68" xfId="0" applyFont="1" applyBorder="1" applyAlignment="1">
      <alignment wrapText="1"/>
    </xf>
    <xf numFmtId="0" fontId="23" fillId="0" borderId="68" xfId="0" applyFont="1" applyBorder="1" applyAlignment="1">
      <alignment/>
    </xf>
    <xf numFmtId="3" fontId="23" fillId="0" borderId="142" xfId="0" applyNumberFormat="1" applyFont="1" applyFill="1" applyBorder="1" applyAlignment="1" applyProtection="1">
      <alignment vertical="top" wrapText="1"/>
      <protection/>
    </xf>
    <xf numFmtId="3" fontId="20" fillId="0" borderId="70" xfId="0" applyNumberFormat="1" applyFont="1" applyFill="1" applyBorder="1" applyAlignment="1" applyProtection="1">
      <alignment vertical="top" wrapText="1"/>
      <protection/>
    </xf>
    <xf numFmtId="3" fontId="20" fillId="0" borderId="143" xfId="0" applyNumberFormat="1" applyFont="1" applyFill="1" applyBorder="1" applyAlignment="1" applyProtection="1">
      <alignment vertical="top" wrapText="1"/>
      <protection/>
    </xf>
    <xf numFmtId="3" fontId="20" fillId="0" borderId="144" xfId="0" applyNumberFormat="1" applyFont="1" applyFill="1" applyBorder="1" applyAlignment="1" applyProtection="1">
      <alignment vertical="top" wrapText="1"/>
      <protection/>
    </xf>
    <xf numFmtId="0" fontId="37" fillId="0" borderId="68" xfId="106" applyNumberFormat="1" applyFont="1" applyFill="1" applyBorder="1" applyAlignment="1">
      <alignment horizontal="left" wrapText="1"/>
      <protection/>
    </xf>
    <xf numFmtId="0" fontId="20" fillId="0" borderId="68" xfId="0" applyFont="1" applyBorder="1" applyAlignment="1">
      <alignment/>
    </xf>
    <xf numFmtId="0" fontId="23" fillId="0" borderId="145" xfId="0" applyNumberFormat="1" applyFont="1" applyFill="1" applyBorder="1" applyAlignment="1" applyProtection="1">
      <alignment vertical="top" wrapText="1"/>
      <protection/>
    </xf>
    <xf numFmtId="0" fontId="23" fillId="0" borderId="146" xfId="0" applyNumberFormat="1" applyFont="1" applyFill="1" applyBorder="1" applyAlignment="1" applyProtection="1">
      <alignment horizontal="center" vertical="top" wrapText="1"/>
      <protection/>
    </xf>
    <xf numFmtId="0" fontId="23" fillId="0" borderId="140" xfId="104" applyFont="1" applyFill="1" applyBorder="1">
      <alignment/>
      <protection/>
    </xf>
    <xf numFmtId="3" fontId="23" fillId="0" borderId="80" xfId="0" applyNumberFormat="1" applyFont="1" applyFill="1" applyBorder="1" applyAlignment="1" applyProtection="1">
      <alignment vertical="top" wrapText="1"/>
      <protection/>
    </xf>
    <xf numFmtId="3" fontId="20" fillId="0" borderId="147" xfId="0" applyNumberFormat="1" applyFont="1" applyFill="1" applyBorder="1" applyAlignment="1" applyProtection="1">
      <alignment vertical="top" wrapText="1"/>
      <protection/>
    </xf>
    <xf numFmtId="3" fontId="23" fillId="0" borderId="148" xfId="0" applyNumberFormat="1" applyFont="1" applyFill="1" applyBorder="1" applyAlignment="1" applyProtection="1">
      <alignment horizontal="center" vertical="top" wrapText="1"/>
      <protection/>
    </xf>
    <xf numFmtId="3" fontId="20" fillId="0" borderId="148" xfId="0" applyNumberFormat="1" applyFont="1" applyFill="1" applyBorder="1" applyAlignment="1" applyProtection="1">
      <alignment horizontal="center" vertical="top" wrapText="1"/>
      <protection/>
    </xf>
    <xf numFmtId="3" fontId="20" fillId="0" borderId="149" xfId="0" applyNumberFormat="1" applyFont="1" applyFill="1" applyBorder="1" applyAlignment="1" applyProtection="1">
      <alignment horizontal="center" vertical="top" wrapText="1"/>
      <protection/>
    </xf>
    <xf numFmtId="0" fontId="23" fillId="0" borderId="135" xfId="0" applyNumberFormat="1" applyFont="1" applyFill="1" applyBorder="1" applyAlignment="1" applyProtection="1">
      <alignment vertical="top" wrapText="1"/>
      <protection/>
    </xf>
    <xf numFmtId="3" fontId="23" fillId="0" borderId="150" xfId="0" applyNumberFormat="1" applyFont="1" applyFill="1" applyBorder="1" applyAlignment="1" applyProtection="1">
      <alignment vertical="top" wrapText="1"/>
      <protection/>
    </xf>
    <xf numFmtId="3" fontId="23" fillId="0" borderId="13" xfId="0" applyNumberFormat="1" applyFont="1" applyFill="1" applyBorder="1" applyAlignment="1" applyProtection="1">
      <alignment horizontal="center" vertical="top" wrapText="1"/>
      <protection/>
    </xf>
    <xf numFmtId="3" fontId="20" fillId="0" borderId="13" xfId="0" applyNumberFormat="1" applyFont="1" applyFill="1" applyBorder="1" applyAlignment="1" applyProtection="1">
      <alignment horizontal="center" vertical="top" wrapText="1"/>
      <protection/>
    </xf>
    <xf numFmtId="3" fontId="23" fillId="0" borderId="151" xfId="0" applyNumberFormat="1" applyFont="1" applyFill="1" applyBorder="1" applyAlignment="1" applyProtection="1">
      <alignment vertical="top" wrapText="1"/>
      <protection/>
    </xf>
    <xf numFmtId="3" fontId="23" fillId="0" borderId="14" xfId="0" applyNumberFormat="1" applyFont="1" applyFill="1" applyBorder="1" applyAlignment="1" applyProtection="1">
      <alignment horizontal="center" vertical="top" wrapText="1"/>
      <protection/>
    </xf>
    <xf numFmtId="3" fontId="20" fillId="0" borderId="39" xfId="0" applyNumberFormat="1" applyFont="1" applyFill="1" applyBorder="1" applyAlignment="1" applyProtection="1">
      <alignment horizontal="center" vertical="top" wrapText="1"/>
      <protection/>
    </xf>
    <xf numFmtId="0" fontId="23" fillId="0" borderId="140" xfId="0" applyNumberFormat="1" applyFont="1" applyFill="1" applyBorder="1" applyAlignment="1" applyProtection="1">
      <alignment vertical="top" wrapText="1"/>
      <protection/>
    </xf>
    <xf numFmtId="0" fontId="23" fillId="0" borderId="152" xfId="0" applyNumberFormat="1" applyFont="1" applyFill="1" applyBorder="1" applyAlignment="1" applyProtection="1">
      <alignment horizontal="center" vertical="top" wrapText="1"/>
      <protection/>
    </xf>
    <xf numFmtId="0" fontId="23" fillId="0" borderId="153" xfId="0" applyNumberFormat="1" applyFont="1" applyFill="1" applyBorder="1" applyAlignment="1" applyProtection="1">
      <alignment horizontal="center" vertical="top" wrapText="1"/>
      <protection/>
    </xf>
    <xf numFmtId="0" fontId="20" fillId="0" borderId="154" xfId="0" applyNumberFormat="1" applyFont="1" applyFill="1" applyBorder="1" applyAlignment="1" applyProtection="1">
      <alignment horizontal="center" vertical="top" wrapText="1"/>
      <protection/>
    </xf>
    <xf numFmtId="0" fontId="23" fillId="0" borderId="155" xfId="0" applyNumberFormat="1" applyFont="1" applyFill="1" applyBorder="1" applyAlignment="1" applyProtection="1">
      <alignment vertical="top" wrapText="1"/>
      <protection/>
    </xf>
    <xf numFmtId="0" fontId="23" fillId="0" borderId="154" xfId="0" applyNumberFormat="1" applyFont="1" applyFill="1" applyBorder="1" applyAlignment="1" applyProtection="1">
      <alignment horizontal="center" vertical="top" wrapText="1"/>
      <protection/>
    </xf>
    <xf numFmtId="0" fontId="23" fillId="26" borderId="113" xfId="0" applyNumberFormat="1" applyFont="1" applyFill="1" applyBorder="1" applyAlignment="1" applyProtection="1">
      <alignment horizontal="center" vertical="top" wrapText="1"/>
      <protection/>
    </xf>
    <xf numFmtId="0" fontId="23" fillId="26" borderId="48" xfId="0" applyNumberFormat="1" applyFont="1" applyFill="1" applyBorder="1" applyAlignment="1" applyProtection="1">
      <alignment horizontal="center" vertical="top" wrapText="1"/>
      <protection/>
    </xf>
    <xf numFmtId="0" fontId="20" fillId="26" borderId="48" xfId="0" applyNumberFormat="1" applyFont="1" applyFill="1" applyBorder="1" applyAlignment="1" applyProtection="1">
      <alignment horizontal="center" vertical="top" wrapText="1"/>
      <protection/>
    </xf>
    <xf numFmtId="0" fontId="20" fillId="26" borderId="156" xfId="0" applyNumberFormat="1" applyFont="1" applyFill="1" applyBorder="1" applyAlignment="1" applyProtection="1">
      <alignment horizontal="center" vertical="top" wrapText="1"/>
      <protection/>
    </xf>
    <xf numFmtId="3" fontId="23" fillId="26" borderId="114" xfId="0" applyNumberFormat="1" applyFont="1" applyFill="1" applyBorder="1" applyAlignment="1" applyProtection="1">
      <alignment vertical="top" wrapText="1"/>
      <protection/>
    </xf>
    <xf numFmtId="0" fontId="23" fillId="0" borderId="145" xfId="0" applyFont="1" applyFill="1" applyBorder="1" applyAlignment="1">
      <alignment/>
    </xf>
    <xf numFmtId="0" fontId="35" fillId="0" borderId="86" xfId="106" applyFont="1" applyFill="1" applyBorder="1" applyAlignment="1">
      <alignment horizontal="left" wrapText="1"/>
      <protection/>
    </xf>
    <xf numFmtId="0" fontId="36" fillId="0" borderId="86" xfId="106" applyFont="1" applyFill="1" applyBorder="1" applyAlignment="1">
      <alignment wrapText="1"/>
      <protection/>
    </xf>
    <xf numFmtId="0" fontId="36" fillId="0" borderId="86" xfId="106" applyFont="1" applyFill="1" applyBorder="1" applyAlignment="1">
      <alignment wrapText="1"/>
      <protection/>
    </xf>
    <xf numFmtId="0" fontId="35" fillId="0" borderId="86" xfId="106" applyNumberFormat="1" applyFont="1" applyFill="1" applyBorder="1" applyAlignment="1">
      <alignment horizontal="left" wrapText="1"/>
      <protection/>
    </xf>
    <xf numFmtId="0" fontId="35" fillId="0" borderId="157" xfId="106" applyNumberFormat="1" applyFont="1" applyFill="1" applyBorder="1" applyAlignment="1">
      <alignment horizontal="left" wrapText="1"/>
      <protection/>
    </xf>
    <xf numFmtId="0" fontId="23" fillId="26" borderId="111" xfId="0" applyNumberFormat="1" applyFont="1" applyFill="1" applyBorder="1" applyAlignment="1" applyProtection="1">
      <alignment horizontal="center" vertical="top" wrapText="1"/>
      <protection/>
    </xf>
    <xf numFmtId="0" fontId="23" fillId="26" borderId="20" xfId="0" applyNumberFormat="1" applyFont="1" applyFill="1" applyBorder="1" applyAlignment="1" applyProtection="1">
      <alignment horizontal="center" vertical="top" wrapText="1"/>
      <protection/>
    </xf>
    <xf numFmtId="3" fontId="23" fillId="0" borderId="141" xfId="109" applyNumberFormat="1" applyFont="1" applyFill="1" applyBorder="1" applyAlignment="1">
      <alignment/>
      <protection/>
    </xf>
    <xf numFmtId="3" fontId="23" fillId="0" borderId="158" xfId="109" applyNumberFormat="1" applyFont="1" applyFill="1" applyBorder="1" applyAlignment="1">
      <alignment/>
      <protection/>
    </xf>
    <xf numFmtId="0" fontId="23" fillId="0" borderId="68" xfId="109" applyFont="1" applyFill="1" applyBorder="1">
      <alignment/>
      <protection/>
    </xf>
    <xf numFmtId="0" fontId="23" fillId="0" borderId="68" xfId="0" applyFont="1" applyFill="1" applyBorder="1" applyAlignment="1">
      <alignment horizontal="left" vertical="top" wrapText="1"/>
    </xf>
    <xf numFmtId="0" fontId="23" fillId="27" borderId="35" xfId="0" applyNumberFormat="1" applyFont="1" applyFill="1" applyBorder="1" applyAlignment="1" applyProtection="1">
      <alignment horizontal="center" vertical="top" wrapText="1"/>
      <protection/>
    </xf>
    <xf numFmtId="0" fontId="23" fillId="27" borderId="12" xfId="0" applyNumberFormat="1" applyFont="1" applyFill="1" applyBorder="1" applyAlignment="1" applyProtection="1">
      <alignment horizontal="center" vertical="top" wrapText="1"/>
      <protection/>
    </xf>
    <xf numFmtId="0" fontId="23" fillId="27" borderId="27" xfId="0" applyNumberFormat="1" applyFont="1" applyFill="1" applyBorder="1" applyAlignment="1" applyProtection="1">
      <alignment horizontal="center" vertical="top" wrapText="1"/>
      <protection/>
    </xf>
    <xf numFmtId="0" fontId="23" fillId="27" borderId="145" xfId="0" applyNumberFormat="1" applyFont="1" applyFill="1" applyBorder="1" applyAlignment="1" applyProtection="1">
      <alignment vertical="top" wrapText="1"/>
      <protection/>
    </xf>
    <xf numFmtId="3" fontId="23" fillId="27" borderId="103" xfId="0" applyNumberFormat="1" applyFont="1" applyFill="1" applyBorder="1" applyAlignment="1" applyProtection="1">
      <alignment vertical="top" wrapText="1"/>
      <protection/>
    </xf>
    <xf numFmtId="0" fontId="23" fillId="26" borderId="159" xfId="0" applyNumberFormat="1" applyFont="1" applyFill="1" applyBorder="1" applyAlignment="1" applyProtection="1">
      <alignment horizontal="center" vertical="top" wrapText="1"/>
      <protection/>
    </xf>
    <xf numFmtId="0" fontId="23" fillId="26" borderId="160" xfId="0" applyNumberFormat="1" applyFont="1" applyFill="1" applyBorder="1" applyAlignment="1" applyProtection="1">
      <alignment horizontal="center" vertical="top" wrapText="1"/>
      <protection/>
    </xf>
    <xf numFmtId="0" fontId="23" fillId="26" borderId="161" xfId="0" applyNumberFormat="1" applyFont="1" applyFill="1" applyBorder="1" applyAlignment="1" applyProtection="1">
      <alignment horizontal="center" vertical="top" wrapText="1"/>
      <protection/>
    </xf>
    <xf numFmtId="0" fontId="23" fillId="26" borderId="126" xfId="0" applyFont="1" applyFill="1" applyBorder="1" applyAlignment="1">
      <alignment/>
    </xf>
    <xf numFmtId="3" fontId="23" fillId="26" borderId="116" xfId="0" applyNumberFormat="1" applyFont="1" applyFill="1" applyBorder="1" applyAlignment="1" applyProtection="1">
      <alignment vertical="top" wrapText="1"/>
      <protection/>
    </xf>
    <xf numFmtId="0" fontId="23" fillId="28" borderId="65" xfId="0" applyNumberFormat="1" applyFont="1" applyFill="1" applyBorder="1" applyAlignment="1" applyProtection="1">
      <alignment vertical="top" wrapText="1"/>
      <protection/>
    </xf>
    <xf numFmtId="3" fontId="23" fillId="28" borderId="114" xfId="0" applyNumberFormat="1" applyFont="1" applyFill="1" applyBorder="1" applyAlignment="1" applyProtection="1">
      <alignment vertical="top" wrapText="1"/>
      <protection/>
    </xf>
    <xf numFmtId="0" fontId="23" fillId="27" borderId="135" xfId="0" applyNumberFormat="1" applyFont="1" applyFill="1" applyBorder="1" applyAlignment="1" applyProtection="1">
      <alignment vertical="top" wrapText="1"/>
      <protection/>
    </xf>
    <xf numFmtId="3" fontId="23" fillId="27" borderId="162" xfId="0" applyNumberFormat="1" applyFont="1" applyFill="1" applyBorder="1" applyAlignment="1" applyProtection="1">
      <alignment vertical="top" wrapText="1"/>
      <protection/>
    </xf>
    <xf numFmtId="0" fontId="23" fillId="27" borderId="36" xfId="0" applyNumberFormat="1" applyFont="1" applyFill="1" applyBorder="1" applyAlignment="1" applyProtection="1">
      <alignment horizontal="center" vertical="top" wrapText="1"/>
      <protection/>
    </xf>
    <xf numFmtId="0" fontId="23" fillId="27" borderId="13" xfId="0" applyNumberFormat="1" applyFont="1" applyFill="1" applyBorder="1" applyAlignment="1" applyProtection="1">
      <alignment horizontal="center" vertical="top" wrapText="1"/>
      <protection/>
    </xf>
    <xf numFmtId="0" fontId="23" fillId="27" borderId="40" xfId="0" applyNumberFormat="1" applyFont="1" applyFill="1" applyBorder="1" applyAlignment="1" applyProtection="1">
      <alignment horizontal="center" vertical="top" wrapText="1"/>
      <protection/>
    </xf>
    <xf numFmtId="0" fontId="23" fillId="27" borderId="68" xfId="0" applyNumberFormat="1" applyFont="1" applyFill="1" applyBorder="1" applyAlignment="1" applyProtection="1">
      <alignment vertical="top" wrapText="1"/>
      <protection/>
    </xf>
    <xf numFmtId="3" fontId="23" fillId="27" borderId="75" xfId="0" applyNumberFormat="1" applyFont="1" applyFill="1" applyBorder="1" applyAlignment="1" applyProtection="1">
      <alignment vertical="top" wrapText="1"/>
      <protection/>
    </xf>
    <xf numFmtId="3" fontId="23" fillId="27" borderId="36" xfId="0" applyNumberFormat="1" applyFont="1" applyFill="1" applyBorder="1" applyAlignment="1" applyProtection="1">
      <alignment horizontal="center" vertical="top" wrapText="1"/>
      <protection/>
    </xf>
    <xf numFmtId="0" fontId="20" fillId="27" borderId="13" xfId="0" applyNumberFormat="1" applyFont="1" applyFill="1" applyBorder="1" applyAlignment="1" applyProtection="1">
      <alignment horizontal="center" vertical="top" wrapText="1"/>
      <protection/>
    </xf>
    <xf numFmtId="0" fontId="20" fillId="27" borderId="40" xfId="0" applyNumberFormat="1" applyFont="1" applyFill="1" applyBorder="1" applyAlignment="1" applyProtection="1">
      <alignment horizontal="center" vertical="top" wrapText="1"/>
      <protection/>
    </xf>
    <xf numFmtId="0" fontId="23" fillId="27" borderId="159" xfId="0" applyNumberFormat="1" applyFont="1" applyFill="1" applyBorder="1" applyAlignment="1" applyProtection="1">
      <alignment horizontal="center" vertical="top" wrapText="1"/>
      <protection/>
    </xf>
    <xf numFmtId="0" fontId="23" fillId="27" borderId="160" xfId="0" applyNumberFormat="1" applyFont="1" applyFill="1" applyBorder="1" applyAlignment="1" applyProtection="1">
      <alignment horizontal="center" vertical="top" wrapText="1"/>
      <protection/>
    </xf>
    <xf numFmtId="0" fontId="23" fillId="27" borderId="161" xfId="0" applyNumberFormat="1" applyFont="1" applyFill="1" applyBorder="1" applyAlignment="1" applyProtection="1">
      <alignment horizontal="center" vertical="top" wrapText="1"/>
      <protection/>
    </xf>
    <xf numFmtId="0" fontId="23" fillId="27" borderId="126" xfId="0" applyNumberFormat="1" applyFont="1" applyFill="1" applyBorder="1" applyAlignment="1" applyProtection="1">
      <alignment vertical="top" wrapText="1"/>
      <protection/>
    </xf>
    <xf numFmtId="3" fontId="23" fillId="27" borderId="116" xfId="0" applyNumberFormat="1" applyFont="1" applyFill="1" applyBorder="1" applyAlignment="1" applyProtection="1">
      <alignment vertical="top" wrapText="1"/>
      <protection/>
    </xf>
    <xf numFmtId="0" fontId="23" fillId="28" borderId="111" xfId="0" applyNumberFormat="1" applyFont="1" applyFill="1" applyBorder="1" applyAlignment="1" applyProtection="1">
      <alignment horizontal="center" vertical="top" wrapText="1"/>
      <protection/>
    </xf>
    <xf numFmtId="0" fontId="23" fillId="28" borderId="20" xfId="0" applyNumberFormat="1" applyFont="1" applyFill="1" applyBorder="1" applyAlignment="1" applyProtection="1">
      <alignment horizontal="center" vertical="top" wrapText="1"/>
      <protection/>
    </xf>
    <xf numFmtId="0" fontId="23" fillId="28" borderId="24" xfId="0" applyNumberFormat="1" applyFont="1" applyFill="1" applyBorder="1" applyAlignment="1" applyProtection="1">
      <alignment horizontal="center" vertical="top" wrapText="1"/>
      <protection/>
    </xf>
    <xf numFmtId="3" fontId="23" fillId="28" borderId="120" xfId="0" applyNumberFormat="1" applyFont="1" applyFill="1" applyBorder="1" applyAlignment="1" applyProtection="1">
      <alignment vertical="top" wrapText="1"/>
      <protection/>
    </xf>
    <xf numFmtId="0" fontId="23" fillId="27" borderId="135" xfId="0" applyFont="1" applyFill="1" applyBorder="1" applyAlignment="1">
      <alignment/>
    </xf>
    <xf numFmtId="3" fontId="20" fillId="27" borderId="162" xfId="0" applyNumberFormat="1" applyFont="1" applyFill="1" applyBorder="1" applyAlignment="1" applyProtection="1">
      <alignment vertical="top" wrapText="1"/>
      <protection/>
    </xf>
    <xf numFmtId="0" fontId="23" fillId="27" borderId="68" xfId="0" applyFont="1" applyFill="1" applyBorder="1" applyAlignment="1">
      <alignment/>
    </xf>
    <xf numFmtId="3" fontId="23" fillId="28" borderId="20" xfId="0" applyNumberFormat="1" applyFont="1" applyFill="1" applyBorder="1" applyAlignment="1" applyProtection="1">
      <alignment horizontal="center" vertical="top" wrapText="1"/>
      <protection/>
    </xf>
    <xf numFmtId="3" fontId="20" fillId="28" borderId="20" xfId="0" applyNumberFormat="1" applyFont="1" applyFill="1" applyBorder="1" applyAlignment="1" applyProtection="1">
      <alignment horizontal="center" vertical="top" wrapText="1"/>
      <protection/>
    </xf>
    <xf numFmtId="3" fontId="20" fillId="28" borderId="24" xfId="0" applyNumberFormat="1" applyFont="1" applyFill="1" applyBorder="1" applyAlignment="1" applyProtection="1">
      <alignment horizontal="center" vertical="top" wrapText="1"/>
      <protection/>
    </xf>
    <xf numFmtId="0" fontId="23" fillId="28" borderId="163" xfId="0" applyNumberFormat="1" applyFont="1" applyFill="1" applyBorder="1" applyAlignment="1" applyProtection="1">
      <alignment horizontal="center" vertical="top" wrapText="1"/>
      <protection/>
    </xf>
    <xf numFmtId="0" fontId="23" fillId="28" borderId="164" xfId="0" applyNumberFormat="1" applyFont="1" applyFill="1" applyBorder="1" applyAlignment="1" applyProtection="1">
      <alignment horizontal="center" vertical="top" wrapText="1"/>
      <protection/>
    </xf>
    <xf numFmtId="0" fontId="20" fillId="28" borderId="164" xfId="0" applyNumberFormat="1" applyFont="1" applyFill="1" applyBorder="1" applyAlignment="1" applyProtection="1">
      <alignment horizontal="center" vertical="top" wrapText="1"/>
      <protection/>
    </xf>
    <xf numFmtId="0" fontId="20" fillId="28" borderId="165" xfId="0" applyNumberFormat="1" applyFont="1" applyFill="1" applyBorder="1" applyAlignment="1" applyProtection="1">
      <alignment horizontal="center" vertical="top" wrapText="1"/>
      <protection/>
    </xf>
    <xf numFmtId="0" fontId="23" fillId="28" borderId="128" xfId="0" applyNumberFormat="1" applyFont="1" applyFill="1" applyBorder="1" applyAlignment="1" applyProtection="1">
      <alignment vertical="top" wrapText="1"/>
      <protection/>
    </xf>
    <xf numFmtId="3" fontId="23" fillId="28" borderId="118" xfId="0" applyNumberFormat="1" applyFont="1" applyFill="1" applyBorder="1" applyAlignment="1" applyProtection="1">
      <alignment vertical="top" wrapText="1"/>
      <protection/>
    </xf>
    <xf numFmtId="0" fontId="23" fillId="28" borderId="72" xfId="0" applyNumberFormat="1" applyFont="1" applyFill="1" applyBorder="1" applyAlignment="1" applyProtection="1">
      <alignment horizontal="center" vertical="top" wrapText="1"/>
      <protection/>
    </xf>
    <xf numFmtId="0" fontId="20" fillId="28" borderId="20" xfId="0" applyNumberFormat="1" applyFont="1" applyFill="1" applyBorder="1" applyAlignment="1" applyProtection="1">
      <alignment horizontal="center" vertical="top" wrapText="1"/>
      <protection/>
    </xf>
    <xf numFmtId="0" fontId="20" fillId="28" borderId="166" xfId="0" applyNumberFormat="1" applyFont="1" applyFill="1" applyBorder="1" applyAlignment="1" applyProtection="1">
      <alignment horizontal="center" vertical="top" wrapText="1"/>
      <protection/>
    </xf>
    <xf numFmtId="0" fontId="23" fillId="27" borderId="134" xfId="0" applyNumberFormat="1" applyFont="1" applyFill="1" applyBorder="1" applyAlignment="1" applyProtection="1">
      <alignment horizontal="center" vertical="top" wrapText="1"/>
      <protection/>
    </xf>
    <xf numFmtId="0" fontId="23" fillId="27" borderId="148" xfId="0" applyNumberFormat="1" applyFont="1" applyFill="1" applyBorder="1" applyAlignment="1" applyProtection="1">
      <alignment horizontal="center" vertical="top" wrapText="1"/>
      <protection/>
    </xf>
    <xf numFmtId="0" fontId="20" fillId="27" borderId="148" xfId="0" applyNumberFormat="1" applyFont="1" applyFill="1" applyBorder="1" applyAlignment="1" applyProtection="1">
      <alignment horizontal="center" vertical="top" wrapText="1"/>
      <protection/>
    </xf>
    <xf numFmtId="0" fontId="20" fillId="27" borderId="167" xfId="0" applyNumberFormat="1" applyFont="1" applyFill="1" applyBorder="1" applyAlignment="1" applyProtection="1">
      <alignment horizontal="center" vertical="top" wrapText="1"/>
      <protection/>
    </xf>
    <xf numFmtId="0" fontId="20" fillId="0" borderId="168" xfId="0" applyNumberFormat="1" applyFont="1" applyFill="1" applyBorder="1" applyAlignment="1" applyProtection="1">
      <alignment horizontal="center" vertical="top" wrapText="1"/>
      <protection/>
    </xf>
    <xf numFmtId="0" fontId="20" fillId="0" borderId="169" xfId="0" applyNumberFormat="1" applyFont="1" applyFill="1" applyBorder="1" applyAlignment="1" applyProtection="1">
      <alignment horizontal="center" vertical="top" wrapText="1"/>
      <protection/>
    </xf>
    <xf numFmtId="0" fontId="23" fillId="0" borderId="169" xfId="0" applyNumberFormat="1" applyFont="1" applyFill="1" applyBorder="1" applyAlignment="1" applyProtection="1">
      <alignment horizontal="center" vertical="top" wrapText="1"/>
      <protection/>
    </xf>
    <xf numFmtId="0" fontId="20" fillId="0" borderId="170" xfId="0" applyNumberFormat="1" applyFont="1" applyFill="1" applyBorder="1" applyAlignment="1" applyProtection="1">
      <alignment horizontal="center" vertical="top" wrapText="1"/>
      <protection/>
    </xf>
    <xf numFmtId="0" fontId="23" fillId="0" borderId="168" xfId="0" applyNumberFormat="1" applyFont="1" applyFill="1" applyBorder="1" applyAlignment="1" applyProtection="1">
      <alignment horizontal="center" vertical="top" wrapText="1"/>
      <protection/>
    </xf>
    <xf numFmtId="0" fontId="23" fillId="26" borderId="166" xfId="0" applyNumberFormat="1" applyFont="1" applyFill="1" applyBorder="1" applyAlignment="1" applyProtection="1">
      <alignment horizontal="center" vertical="top" wrapText="1"/>
      <protection/>
    </xf>
    <xf numFmtId="0" fontId="23" fillId="28" borderId="166" xfId="0" applyNumberFormat="1" applyFont="1" applyFill="1" applyBorder="1" applyAlignment="1" applyProtection="1">
      <alignment horizontal="center" vertical="top" wrapText="1"/>
      <protection/>
    </xf>
    <xf numFmtId="0" fontId="23" fillId="27" borderId="146" xfId="0" applyNumberFormat="1" applyFont="1" applyFill="1" applyBorder="1" applyAlignment="1" applyProtection="1">
      <alignment horizontal="center" vertical="top" wrapText="1"/>
      <protection/>
    </xf>
    <xf numFmtId="0" fontId="23" fillId="0" borderId="171" xfId="0" applyNumberFormat="1" applyFont="1" applyFill="1" applyBorder="1" applyAlignment="1" applyProtection="1">
      <alignment horizontal="center" vertical="top" wrapText="1"/>
      <protection/>
    </xf>
    <xf numFmtId="0" fontId="23" fillId="27" borderId="168" xfId="0" applyNumberFormat="1" applyFont="1" applyFill="1" applyBorder="1" applyAlignment="1" applyProtection="1">
      <alignment horizontal="center" vertical="top" wrapText="1"/>
      <protection/>
    </xf>
    <xf numFmtId="3" fontId="20" fillId="0" borderId="168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center" vertical="top" wrapText="1"/>
      <protection/>
    </xf>
    <xf numFmtId="0" fontId="23" fillId="0" borderId="68" xfId="0" applyFont="1" applyBorder="1" applyAlignment="1">
      <alignment horizontal="left" vertical="top" wrapText="1"/>
    </xf>
    <xf numFmtId="0" fontId="23" fillId="0" borderId="68" xfId="109" applyFont="1" applyFill="1" applyBorder="1" applyAlignment="1">
      <alignment horizontal="left" vertical="top" wrapText="1"/>
      <protection/>
    </xf>
    <xf numFmtId="0" fontId="23" fillId="0" borderId="37" xfId="0" applyNumberFormat="1" applyFont="1" applyFill="1" applyBorder="1" applyAlignment="1" applyProtection="1">
      <alignment horizontal="center" vertical="center" wrapText="1"/>
      <protection/>
    </xf>
    <xf numFmtId="0" fontId="20" fillId="0" borderId="172" xfId="0" applyNumberFormat="1" applyFont="1" applyFill="1" applyBorder="1" applyAlignment="1" applyProtection="1">
      <alignment horizontal="center" vertical="top" wrapText="1"/>
      <protection/>
    </xf>
    <xf numFmtId="0" fontId="20" fillId="0" borderId="46" xfId="0" applyNumberFormat="1" applyFont="1" applyFill="1" applyBorder="1" applyAlignment="1" applyProtection="1">
      <alignment horizontal="center" vertical="top" wrapText="1"/>
      <protection/>
    </xf>
    <xf numFmtId="0" fontId="20" fillId="0" borderId="35" xfId="0" applyNumberFormat="1" applyFont="1" applyFill="1" applyBorder="1" applyAlignment="1" applyProtection="1">
      <alignment horizontal="center" vertical="top" wrapText="1"/>
      <protection/>
    </xf>
    <xf numFmtId="0" fontId="20" fillId="0" borderId="145" xfId="0" applyNumberFormat="1" applyFont="1" applyFill="1" applyBorder="1" applyAlignment="1" applyProtection="1">
      <alignment vertical="top" wrapText="1"/>
      <protection/>
    </xf>
    <xf numFmtId="3" fontId="20" fillId="0" borderId="158" xfId="0" applyNumberFormat="1" applyFont="1" applyFill="1" applyBorder="1" applyAlignment="1" applyProtection="1">
      <alignment vertical="top" wrapText="1"/>
      <protection/>
    </xf>
    <xf numFmtId="3" fontId="20" fillId="0" borderId="103" xfId="0" applyNumberFormat="1" applyFont="1" applyFill="1" applyBorder="1" applyAlignment="1" applyProtection="1">
      <alignment vertical="top" wrapText="1"/>
      <protection/>
    </xf>
    <xf numFmtId="0" fontId="23" fillId="0" borderId="41" xfId="0" applyNumberFormat="1" applyFont="1" applyFill="1" applyBorder="1" applyAlignment="1" applyProtection="1">
      <alignment horizontal="center" vertical="top" wrapText="1"/>
      <protection/>
    </xf>
    <xf numFmtId="0" fontId="23" fillId="0" borderId="132" xfId="109" applyFont="1" applyFill="1" applyBorder="1">
      <alignment/>
      <protection/>
    </xf>
    <xf numFmtId="0" fontId="23" fillId="0" borderId="42" xfId="0" applyNumberFormat="1" applyFont="1" applyFill="1" applyBorder="1" applyAlignment="1" applyProtection="1">
      <alignment horizontal="center" vertical="top" wrapText="1"/>
      <protection/>
    </xf>
    <xf numFmtId="0" fontId="23" fillId="0" borderId="112" xfId="109" applyFont="1" applyFill="1" applyBorder="1">
      <alignment/>
      <protection/>
    </xf>
    <xf numFmtId="3" fontId="23" fillId="0" borderId="70" xfId="0" applyNumberFormat="1" applyFont="1" applyFill="1" applyBorder="1" applyAlignment="1" applyProtection="1">
      <alignment vertical="top" wrapText="1"/>
      <protection/>
    </xf>
    <xf numFmtId="3" fontId="23" fillId="0" borderId="168" xfId="0" applyNumberFormat="1" applyFont="1" applyFill="1" applyBorder="1" applyAlignment="1" applyProtection="1">
      <alignment horizontal="center" vertical="top" wrapText="1"/>
      <protection/>
    </xf>
    <xf numFmtId="3" fontId="23" fillId="0" borderId="41" xfId="0" applyNumberFormat="1" applyFont="1" applyFill="1" applyBorder="1" applyAlignment="1" applyProtection="1">
      <alignment horizontal="center" vertical="top" wrapText="1"/>
      <protection/>
    </xf>
    <xf numFmtId="3" fontId="23" fillId="0" borderId="23" xfId="0" applyNumberFormat="1" applyFont="1" applyFill="1" applyBorder="1" applyAlignment="1" applyProtection="1">
      <alignment horizontal="center" vertical="top" wrapText="1"/>
      <protection/>
    </xf>
    <xf numFmtId="0" fontId="20" fillId="0" borderId="173" xfId="0" applyNumberFormat="1" applyFont="1" applyFill="1" applyBorder="1" applyAlignment="1" applyProtection="1">
      <alignment horizontal="center" vertical="top" wrapText="1"/>
      <protection/>
    </xf>
    <xf numFmtId="3" fontId="23" fillId="0" borderId="103" xfId="0" applyNumberFormat="1" applyFont="1" applyFill="1" applyBorder="1" applyAlignment="1" applyProtection="1">
      <alignment vertical="top" wrapText="1"/>
      <protection/>
    </xf>
    <xf numFmtId="3" fontId="20" fillId="0" borderId="86" xfId="0" applyNumberFormat="1" applyFont="1" applyFill="1" applyBorder="1" applyAlignment="1" applyProtection="1">
      <alignment vertical="top" wrapText="1"/>
      <protection/>
    </xf>
    <xf numFmtId="0" fontId="23" fillId="0" borderId="55" xfId="101" applyFont="1" applyFill="1" applyBorder="1" applyAlignment="1">
      <alignment horizontal="left" vertical="top" wrapText="1"/>
      <protection/>
    </xf>
    <xf numFmtId="3" fontId="23" fillId="0" borderId="30" xfId="66" applyNumberFormat="1" applyFont="1" applyFill="1" applyBorder="1" applyAlignment="1">
      <alignment horizontal="right" vertical="center"/>
    </xf>
    <xf numFmtId="0" fontId="23" fillId="0" borderId="98" xfId="101" applyFont="1" applyFill="1" applyBorder="1" applyAlignment="1">
      <alignment horizontal="left" vertical="top" wrapText="1"/>
      <protection/>
    </xf>
    <xf numFmtId="3" fontId="23" fillId="0" borderId="86" xfId="101" applyNumberFormat="1" applyFont="1" applyFill="1" applyBorder="1" applyAlignment="1">
      <alignment vertical="center"/>
      <protection/>
    </xf>
    <xf numFmtId="0" fontId="20" fillId="0" borderId="132" xfId="0" applyFont="1" applyBorder="1" applyAlignment="1">
      <alignment/>
    </xf>
    <xf numFmtId="0" fontId="20" fillId="0" borderId="86" xfId="0" applyFont="1" applyFill="1" applyBorder="1" applyAlignment="1">
      <alignment wrapText="1"/>
    </xf>
    <xf numFmtId="3" fontId="20" fillId="0" borderId="174" xfId="0" applyNumberFormat="1" applyFont="1" applyFill="1" applyBorder="1" applyAlignment="1" applyProtection="1">
      <alignment horizontal="right" vertical="top" wrapText="1"/>
      <protection/>
    </xf>
    <xf numFmtId="3" fontId="20" fillId="0" borderId="133" xfId="0" applyNumberFormat="1" applyFont="1" applyFill="1" applyBorder="1" applyAlignment="1" applyProtection="1">
      <alignment horizontal="right" vertical="top" wrapText="1"/>
      <protection/>
    </xf>
    <xf numFmtId="3" fontId="20" fillId="0" borderId="175" xfId="0" applyNumberFormat="1" applyFont="1" applyFill="1" applyBorder="1" applyAlignment="1" applyProtection="1">
      <alignment horizontal="right" vertical="top" wrapText="1"/>
      <protection/>
    </xf>
    <xf numFmtId="3" fontId="23" fillId="0" borderId="175" xfId="0" applyNumberFormat="1" applyFont="1" applyFill="1" applyBorder="1" applyAlignment="1" applyProtection="1">
      <alignment horizontal="right" vertical="top" wrapText="1"/>
      <protection/>
    </xf>
    <xf numFmtId="3" fontId="20" fillId="0" borderId="175" xfId="0" applyNumberFormat="1" applyFont="1" applyFill="1" applyBorder="1" applyAlignment="1" applyProtection="1">
      <alignment horizontal="right" vertical="center" wrapText="1"/>
      <protection/>
    </xf>
    <xf numFmtId="3" fontId="23" fillId="24" borderId="81" xfId="0" applyNumberFormat="1" applyFont="1" applyFill="1" applyBorder="1" applyAlignment="1" applyProtection="1">
      <alignment horizontal="right" vertical="top" wrapText="1"/>
      <protection/>
    </xf>
    <xf numFmtId="3" fontId="20" fillId="0" borderId="174" xfId="0" applyNumberFormat="1" applyFont="1" applyFill="1" applyBorder="1" applyAlignment="1" applyProtection="1">
      <alignment horizontal="center" vertical="top" wrapText="1"/>
      <protection/>
    </xf>
    <xf numFmtId="0" fontId="23" fillId="0" borderId="140" xfId="0" applyFont="1" applyBorder="1" applyAlignment="1">
      <alignment/>
    </xf>
    <xf numFmtId="0" fontId="20" fillId="0" borderId="86" xfId="0" applyFont="1" applyFill="1" applyBorder="1" applyAlignment="1" applyProtection="1">
      <alignment/>
      <protection/>
    </xf>
    <xf numFmtId="0" fontId="23" fillId="0" borderId="86" xfId="0" applyFont="1" applyFill="1" applyBorder="1" applyAlignment="1" applyProtection="1">
      <alignment/>
      <protection/>
    </xf>
    <xf numFmtId="3" fontId="20" fillId="0" borderId="176" xfId="0" applyNumberFormat="1" applyFont="1" applyFill="1" applyBorder="1" applyAlignment="1" applyProtection="1">
      <alignment horizontal="right" vertical="top" wrapText="1"/>
      <protection/>
    </xf>
    <xf numFmtId="3" fontId="20" fillId="0" borderId="176" xfId="0" applyNumberFormat="1" applyFont="1" applyFill="1" applyBorder="1" applyAlignment="1" applyProtection="1">
      <alignment horizontal="right" vertical="center" wrapText="1"/>
      <protection/>
    </xf>
    <xf numFmtId="0" fontId="20" fillId="0" borderId="132" xfId="0" applyFont="1" applyFill="1" applyBorder="1" applyAlignment="1" applyProtection="1">
      <alignment/>
      <protection/>
    </xf>
    <xf numFmtId="0" fontId="20" fillId="0" borderId="112" xfId="0" applyFont="1" applyFill="1" applyBorder="1" applyAlignment="1" applyProtection="1">
      <alignment/>
      <protection/>
    </xf>
    <xf numFmtId="0" fontId="23" fillId="0" borderId="157" xfId="0" applyFont="1" applyFill="1" applyBorder="1" applyAlignment="1" applyProtection="1">
      <alignment/>
      <protection/>
    </xf>
    <xf numFmtId="3" fontId="23" fillId="0" borderId="177" xfId="0" applyNumberFormat="1" applyFont="1" applyFill="1" applyBorder="1" applyAlignment="1" applyProtection="1">
      <alignment horizontal="right" vertical="center" wrapText="1"/>
      <protection/>
    </xf>
    <xf numFmtId="0" fontId="20" fillId="0" borderId="157" xfId="0" applyFont="1" applyFill="1" applyBorder="1" applyAlignment="1" applyProtection="1">
      <alignment/>
      <protection/>
    </xf>
    <xf numFmtId="3" fontId="20" fillId="0" borderId="80" xfId="0" applyNumberFormat="1" applyFont="1" applyFill="1" applyBorder="1" applyAlignment="1" applyProtection="1">
      <alignment vertical="top" wrapText="1"/>
      <protection/>
    </xf>
    <xf numFmtId="0" fontId="23" fillId="28" borderId="56" xfId="0" applyNumberFormat="1" applyFont="1" applyFill="1" applyBorder="1" applyAlignment="1" applyProtection="1">
      <alignment horizontal="center" vertical="top" wrapText="1"/>
      <protection/>
    </xf>
    <xf numFmtId="0" fontId="23" fillId="28" borderId="13" xfId="0" applyNumberFormat="1" applyFont="1" applyFill="1" applyBorder="1" applyAlignment="1" applyProtection="1">
      <alignment horizontal="center" vertical="top" wrapText="1"/>
      <protection/>
    </xf>
    <xf numFmtId="0" fontId="23" fillId="28" borderId="40" xfId="0" applyNumberFormat="1" applyFont="1" applyFill="1" applyBorder="1" applyAlignment="1" applyProtection="1">
      <alignment horizontal="center" vertical="top" wrapText="1"/>
      <protection/>
    </xf>
    <xf numFmtId="0" fontId="23" fillId="28" borderId="68" xfId="0" applyNumberFormat="1" applyFont="1" applyFill="1" applyBorder="1" applyAlignment="1" applyProtection="1">
      <alignment vertical="top" wrapText="1"/>
      <protection/>
    </xf>
    <xf numFmtId="3" fontId="23" fillId="28" borderId="81" xfId="0" applyNumberFormat="1" applyFont="1" applyFill="1" applyBorder="1" applyAlignment="1" applyProtection="1">
      <alignment horizontal="right" vertical="top" wrapText="1"/>
      <protection/>
    </xf>
    <xf numFmtId="3" fontId="23" fillId="28" borderId="74" xfId="0" applyNumberFormat="1" applyFont="1" applyFill="1" applyBorder="1" applyAlignment="1" applyProtection="1">
      <alignment horizontal="right" vertical="top" wrapText="1"/>
      <protection/>
    </xf>
    <xf numFmtId="3" fontId="20" fillId="0" borderId="142" xfId="0" applyNumberFormat="1" applyFont="1" applyFill="1" applyBorder="1" applyAlignment="1" applyProtection="1">
      <alignment vertical="top" wrapText="1"/>
      <protection/>
    </xf>
    <xf numFmtId="3" fontId="23" fillId="24" borderId="95" xfId="108" applyNumberFormat="1" applyFont="1" applyFill="1" applyBorder="1" applyProtection="1">
      <alignment/>
      <protection locked="0"/>
    </xf>
    <xf numFmtId="3" fontId="23" fillId="0" borderId="0" xfId="0" applyNumberFormat="1" applyFont="1" applyFill="1" applyBorder="1" applyAlignment="1" applyProtection="1">
      <alignment vertical="top" wrapText="1"/>
      <protection/>
    </xf>
    <xf numFmtId="3" fontId="20" fillId="0" borderId="157" xfId="0" applyNumberFormat="1" applyFont="1" applyFill="1" applyBorder="1" applyAlignment="1" applyProtection="1">
      <alignment vertical="top" wrapText="1"/>
      <protection/>
    </xf>
    <xf numFmtId="0" fontId="20" fillId="0" borderId="86" xfId="101" applyFont="1" applyBorder="1" applyAlignment="1">
      <alignment horizontal="left" vertical="top" wrapText="1"/>
      <protection/>
    </xf>
    <xf numFmtId="3" fontId="20" fillId="0" borderId="178" xfId="105" applyNumberFormat="1" applyFont="1" applyBorder="1">
      <alignment/>
      <protection/>
    </xf>
    <xf numFmtId="3" fontId="23" fillId="28" borderId="65" xfId="105" applyNumberFormat="1" applyFont="1" applyFill="1" applyBorder="1" applyAlignment="1">
      <alignment wrapText="1"/>
      <protection/>
    </xf>
    <xf numFmtId="3" fontId="23" fillId="28" borderId="73" xfId="105" applyNumberFormat="1" applyFont="1" applyFill="1" applyBorder="1" applyAlignment="1">
      <alignment horizontal="center" vertical="center"/>
      <protection/>
    </xf>
    <xf numFmtId="43" fontId="23" fillId="28" borderId="43" xfId="66" applyFont="1" applyFill="1" applyBorder="1" applyAlignment="1">
      <alignment horizontal="center" vertical="center"/>
    </xf>
    <xf numFmtId="3" fontId="23" fillId="28" borderId="68" xfId="105" applyNumberFormat="1" applyFont="1" applyFill="1" applyBorder="1" applyAlignment="1">
      <alignment wrapText="1"/>
      <protection/>
    </xf>
    <xf numFmtId="3" fontId="23" fillId="28" borderId="179" xfId="105" applyNumberFormat="1" applyFont="1" applyFill="1" applyBorder="1">
      <alignment/>
      <protection/>
    </xf>
    <xf numFmtId="3" fontId="23" fillId="28" borderId="13" xfId="105" applyNumberFormat="1" applyFont="1" applyFill="1" applyBorder="1">
      <alignment/>
      <protection/>
    </xf>
    <xf numFmtId="3" fontId="23" fillId="28" borderId="62" xfId="105" applyNumberFormat="1" applyFont="1" applyFill="1" applyBorder="1">
      <alignment/>
      <protection/>
    </xf>
    <xf numFmtId="3" fontId="23" fillId="28" borderId="126" xfId="105" applyNumberFormat="1" applyFont="1" applyFill="1" applyBorder="1" applyAlignment="1">
      <alignment wrapText="1"/>
      <protection/>
    </xf>
    <xf numFmtId="3" fontId="20" fillId="28" borderId="180" xfId="105" applyNumberFormat="1" applyFont="1" applyFill="1" applyBorder="1">
      <alignment/>
      <protection/>
    </xf>
    <xf numFmtId="3" fontId="20" fillId="28" borderId="160" xfId="105" applyNumberFormat="1" applyFont="1" applyFill="1" applyBorder="1">
      <alignment/>
      <protection/>
    </xf>
    <xf numFmtId="3" fontId="20" fillId="28" borderId="161" xfId="105" applyNumberFormat="1" applyFont="1" applyFill="1" applyBorder="1">
      <alignment/>
      <protection/>
    </xf>
    <xf numFmtId="3" fontId="23" fillId="28" borderId="115" xfId="105" applyNumberFormat="1" applyFont="1" applyFill="1" applyBorder="1">
      <alignment/>
      <protection/>
    </xf>
    <xf numFmtId="3" fontId="23" fillId="28" borderId="180" xfId="105" applyNumberFormat="1" applyFont="1" applyFill="1" applyBorder="1">
      <alignment/>
      <protection/>
    </xf>
    <xf numFmtId="3" fontId="23" fillId="28" borderId="160" xfId="105" applyNumberFormat="1" applyFont="1" applyFill="1" applyBorder="1">
      <alignment/>
      <protection/>
    </xf>
    <xf numFmtId="3" fontId="23" fillId="24" borderId="74" xfId="105" applyNumberFormat="1" applyFont="1" applyFill="1" applyBorder="1" applyAlignment="1">
      <alignment horizontal="center" vertical="center"/>
      <protection/>
    </xf>
    <xf numFmtId="0" fontId="20" fillId="0" borderId="132" xfId="107" applyFont="1" applyFill="1" applyBorder="1" applyProtection="1">
      <alignment/>
      <protection/>
    </xf>
    <xf numFmtId="0" fontId="20" fillId="0" borderId="112" xfId="107" applyFont="1" applyFill="1" applyBorder="1" applyProtection="1">
      <alignment/>
      <protection/>
    </xf>
    <xf numFmtId="0" fontId="20" fillId="0" borderId="86" xfId="101" applyFont="1" applyFill="1" applyBorder="1" applyAlignment="1">
      <alignment horizontal="left" vertical="top" wrapText="1"/>
      <protection/>
    </xf>
    <xf numFmtId="0" fontId="20" fillId="0" borderId="128" xfId="101" applyFont="1" applyBorder="1" applyAlignment="1">
      <alignment horizontal="left" vertical="top" wrapText="1"/>
      <protection/>
    </xf>
    <xf numFmtId="0" fontId="20" fillId="0" borderId="138" xfId="101" applyFont="1" applyBorder="1" applyAlignment="1">
      <alignment horizontal="left" vertical="top" wrapText="1"/>
      <protection/>
    </xf>
    <xf numFmtId="0" fontId="20" fillId="24" borderId="74" xfId="101" applyNumberFormat="1" applyFont="1" applyFill="1" applyBorder="1" applyAlignment="1" applyProtection="1">
      <alignment horizontal="center" vertical="center"/>
      <protection/>
    </xf>
    <xf numFmtId="0" fontId="20" fillId="0" borderId="118" xfId="105" applyFont="1" applyBorder="1">
      <alignment/>
      <protection/>
    </xf>
    <xf numFmtId="3" fontId="20" fillId="0" borderId="84" xfId="105" applyNumberFormat="1" applyFont="1" applyBorder="1">
      <alignment/>
      <protection/>
    </xf>
    <xf numFmtId="3" fontId="23" fillId="0" borderId="63" xfId="105" applyNumberFormat="1" applyFont="1" applyBorder="1">
      <alignment/>
      <protection/>
    </xf>
    <xf numFmtId="0" fontId="20" fillId="0" borderId="102" xfId="105" applyFont="1" applyBorder="1">
      <alignment/>
      <protection/>
    </xf>
    <xf numFmtId="3" fontId="23" fillId="0" borderId="116" xfId="105" applyNumberFormat="1" applyFont="1" applyBorder="1">
      <alignment/>
      <protection/>
    </xf>
    <xf numFmtId="0" fontId="23" fillId="26" borderId="36" xfId="0" applyNumberFormat="1" applyFont="1" applyFill="1" applyBorder="1" applyAlignment="1" applyProtection="1">
      <alignment horizontal="center" vertical="top" wrapText="1"/>
      <protection/>
    </xf>
    <xf numFmtId="0" fontId="23" fillId="26" borderId="13" xfId="0" applyNumberFormat="1" applyFont="1" applyFill="1" applyBorder="1" applyAlignment="1" applyProtection="1">
      <alignment horizontal="center" vertical="top" wrapText="1"/>
      <protection/>
    </xf>
    <xf numFmtId="167" fontId="23" fillId="28" borderId="74" xfId="0" applyNumberFormat="1" applyFont="1" applyFill="1" applyBorder="1" applyAlignment="1" applyProtection="1">
      <alignment horizontal="right" vertical="top" wrapText="1"/>
      <protection/>
    </xf>
    <xf numFmtId="0" fontId="23" fillId="28" borderId="181" xfId="0" applyNumberFormat="1" applyFont="1" applyFill="1" applyBorder="1" applyAlignment="1" applyProtection="1">
      <alignment horizontal="center" vertical="top" wrapText="1"/>
      <protection/>
    </xf>
    <xf numFmtId="0" fontId="23" fillId="28" borderId="182" xfId="0" applyNumberFormat="1" applyFont="1" applyFill="1" applyBorder="1" applyAlignment="1" applyProtection="1">
      <alignment horizontal="center" vertical="top" wrapText="1"/>
      <protection/>
    </xf>
    <xf numFmtId="0" fontId="23" fillId="28" borderId="11" xfId="0" applyNumberFormat="1" applyFont="1" applyFill="1" applyBorder="1" applyAlignment="1" applyProtection="1">
      <alignment horizontal="center" vertical="top" wrapText="1"/>
      <protection/>
    </xf>
    <xf numFmtId="0" fontId="23" fillId="28" borderId="47" xfId="0" applyNumberFormat="1" applyFont="1" applyFill="1" applyBorder="1" applyAlignment="1" applyProtection="1">
      <alignment horizontal="center" vertical="top" wrapText="1"/>
      <protection/>
    </xf>
    <xf numFmtId="0" fontId="23" fillId="28" borderId="141" xfId="0" applyNumberFormat="1" applyFont="1" applyFill="1" applyBorder="1" applyAlignment="1" applyProtection="1">
      <alignment vertical="top" wrapText="1"/>
      <protection/>
    </xf>
    <xf numFmtId="3" fontId="23" fillId="28" borderId="183" xfId="0" applyNumberFormat="1" applyFont="1" applyFill="1" applyBorder="1" applyAlignment="1" applyProtection="1">
      <alignment horizontal="right" vertical="top" wrapText="1"/>
      <protection/>
    </xf>
    <xf numFmtId="3" fontId="23" fillId="26" borderId="65" xfId="0" applyNumberFormat="1" applyFont="1" applyFill="1" applyBorder="1" applyAlignment="1" applyProtection="1">
      <alignment vertical="top" wrapText="1"/>
      <protection/>
    </xf>
    <xf numFmtId="3" fontId="23" fillId="28" borderId="65" xfId="0" applyNumberFormat="1" applyFont="1" applyFill="1" applyBorder="1" applyAlignment="1" applyProtection="1">
      <alignment vertical="top" wrapText="1"/>
      <protection/>
    </xf>
    <xf numFmtId="3" fontId="23" fillId="27" borderId="135" xfId="0" applyNumberFormat="1" applyFont="1" applyFill="1" applyBorder="1" applyAlignment="1" applyProtection="1">
      <alignment vertical="top" wrapText="1"/>
      <protection/>
    </xf>
    <xf numFmtId="3" fontId="23" fillId="0" borderId="68" xfId="0" applyNumberFormat="1" applyFont="1" applyFill="1" applyBorder="1" applyAlignment="1" applyProtection="1">
      <alignment vertical="top" wrapText="1"/>
      <protection/>
    </xf>
    <xf numFmtId="3" fontId="23" fillId="0" borderId="89" xfId="0" applyNumberFormat="1" applyFont="1" applyFill="1" applyBorder="1" applyAlignment="1" applyProtection="1">
      <alignment vertical="top" wrapText="1"/>
      <protection/>
    </xf>
    <xf numFmtId="3" fontId="20" fillId="0" borderId="174" xfId="0" applyNumberFormat="1" applyFont="1" applyFill="1" applyBorder="1" applyAlignment="1" applyProtection="1">
      <alignment vertical="top" wrapText="1"/>
      <protection/>
    </xf>
    <xf numFmtId="3" fontId="20" fillId="0" borderId="132" xfId="0" applyNumberFormat="1" applyFont="1" applyFill="1" applyBorder="1" applyAlignment="1" applyProtection="1">
      <alignment vertical="top" wrapText="1"/>
      <protection/>
    </xf>
    <xf numFmtId="3" fontId="23" fillId="0" borderId="145" xfId="0" applyNumberFormat="1" applyFont="1" applyFill="1" applyBorder="1" applyAlignment="1" applyProtection="1">
      <alignment vertical="top" wrapText="1"/>
      <protection/>
    </xf>
    <xf numFmtId="3" fontId="23" fillId="27" borderId="68" xfId="0" applyNumberFormat="1" applyFont="1" applyFill="1" applyBorder="1" applyAlignment="1" applyProtection="1">
      <alignment vertical="top" wrapText="1"/>
      <protection/>
    </xf>
    <xf numFmtId="3" fontId="20" fillId="0" borderId="68" xfId="0" applyNumberFormat="1" applyFont="1" applyFill="1" applyBorder="1" applyAlignment="1" applyProtection="1">
      <alignment vertical="top" wrapText="1"/>
      <protection/>
    </xf>
    <xf numFmtId="3" fontId="23" fillId="27" borderId="85" xfId="0" applyNumberFormat="1" applyFont="1" applyFill="1" applyBorder="1" applyAlignment="1" applyProtection="1">
      <alignment vertical="top" wrapText="1"/>
      <protection/>
    </xf>
    <xf numFmtId="3" fontId="23" fillId="28" borderId="74" xfId="0" applyNumberFormat="1" applyFont="1" applyFill="1" applyBorder="1" applyAlignment="1" applyProtection="1">
      <alignment vertical="top" wrapText="1"/>
      <protection/>
    </xf>
    <xf numFmtId="3" fontId="20" fillId="0" borderId="183" xfId="0" applyNumberFormat="1" applyFont="1" applyFill="1" applyBorder="1" applyAlignment="1" applyProtection="1">
      <alignment vertical="top" wrapText="1"/>
      <protection/>
    </xf>
    <xf numFmtId="3" fontId="20" fillId="0" borderId="81" xfId="0" applyNumberFormat="1" applyFont="1" applyFill="1" applyBorder="1" applyAlignment="1" applyProtection="1">
      <alignment vertical="top" wrapText="1"/>
      <protection/>
    </xf>
    <xf numFmtId="3" fontId="20" fillId="0" borderId="89" xfId="0" applyNumberFormat="1" applyFont="1" applyFill="1" applyBorder="1" applyAlignment="1" applyProtection="1">
      <alignment vertical="top" wrapText="1"/>
      <protection/>
    </xf>
    <xf numFmtId="3" fontId="20" fillId="27" borderId="135" xfId="0" applyNumberFormat="1" applyFont="1" applyFill="1" applyBorder="1" applyAlignment="1" applyProtection="1">
      <alignment vertical="top" wrapText="1"/>
      <protection/>
    </xf>
    <xf numFmtId="3" fontId="23" fillId="0" borderId="183" xfId="109" applyNumberFormat="1" applyFont="1" applyFill="1" applyBorder="1" applyAlignment="1">
      <alignment/>
      <protection/>
    </xf>
    <xf numFmtId="3" fontId="23" fillId="0" borderId="133" xfId="0" applyNumberFormat="1" applyFont="1" applyFill="1" applyBorder="1" applyAlignment="1" applyProtection="1">
      <alignment vertical="top" wrapText="1"/>
      <protection/>
    </xf>
    <xf numFmtId="3" fontId="23" fillId="0" borderId="81" xfId="0" applyNumberFormat="1" applyFont="1" applyFill="1" applyBorder="1" applyAlignment="1" applyProtection="1">
      <alignment vertical="top" wrapText="1"/>
      <protection/>
    </xf>
    <xf numFmtId="3" fontId="23" fillId="0" borderId="140" xfId="0" applyNumberFormat="1" applyFont="1" applyFill="1" applyBorder="1" applyAlignment="1" applyProtection="1">
      <alignment vertical="top" wrapText="1"/>
      <protection/>
    </xf>
    <xf numFmtId="3" fontId="23" fillId="0" borderId="86" xfId="0" applyNumberFormat="1" applyFont="1" applyFill="1" applyBorder="1" applyAlignment="1">
      <alignment/>
    </xf>
    <xf numFmtId="3" fontId="23" fillId="0" borderId="86" xfId="0" applyNumberFormat="1" applyFont="1" applyFill="1" applyBorder="1" applyAlignment="1" applyProtection="1">
      <alignment vertical="top" wrapText="1"/>
      <protection/>
    </xf>
    <xf numFmtId="3" fontId="23" fillId="0" borderId="175" xfId="0" applyNumberFormat="1" applyFont="1" applyFill="1" applyBorder="1" applyAlignment="1" applyProtection="1">
      <alignment vertical="top" wrapText="1"/>
      <protection/>
    </xf>
    <xf numFmtId="3" fontId="23" fillId="27" borderId="89" xfId="0" applyNumberFormat="1" applyFont="1" applyFill="1" applyBorder="1" applyAlignment="1" applyProtection="1">
      <alignment vertical="top" wrapText="1"/>
      <protection/>
    </xf>
    <xf numFmtId="3" fontId="23" fillId="0" borderId="77" xfId="0" applyNumberFormat="1" applyFont="1" applyFill="1" applyBorder="1" applyAlignment="1" applyProtection="1">
      <alignment vertical="top" wrapText="1"/>
      <protection/>
    </xf>
    <xf numFmtId="3" fontId="23" fillId="0" borderId="174" xfId="0" applyNumberFormat="1" applyFont="1" applyFill="1" applyBorder="1" applyAlignment="1" applyProtection="1">
      <alignment vertical="top" wrapText="1"/>
      <protection/>
    </xf>
    <xf numFmtId="3" fontId="23" fillId="0" borderId="176" xfId="0" applyNumberFormat="1" applyFont="1" applyFill="1" applyBorder="1" applyAlignment="1" applyProtection="1">
      <alignment vertical="top" wrapText="1"/>
      <protection/>
    </xf>
    <xf numFmtId="3" fontId="23" fillId="0" borderId="96" xfId="0" applyNumberFormat="1" applyFont="1" applyFill="1" applyBorder="1" applyAlignment="1" applyProtection="1">
      <alignment vertical="top" wrapText="1"/>
      <protection/>
    </xf>
    <xf numFmtId="3" fontId="23" fillId="28" borderId="129" xfId="0" applyNumberFormat="1" applyFont="1" applyFill="1" applyBorder="1" applyAlignment="1" applyProtection="1">
      <alignment vertical="top" wrapText="1"/>
      <protection/>
    </xf>
    <xf numFmtId="3" fontId="23" fillId="26" borderId="85" xfId="0" applyNumberFormat="1" applyFont="1" applyFill="1" applyBorder="1" applyAlignment="1" applyProtection="1">
      <alignment vertical="top" wrapText="1"/>
      <protection/>
    </xf>
    <xf numFmtId="0" fontId="23" fillId="26" borderId="140" xfId="0" applyFont="1" applyFill="1" applyBorder="1" applyAlignment="1">
      <alignment/>
    </xf>
    <xf numFmtId="0" fontId="20" fillId="0" borderId="68" xfId="0" applyFont="1" applyFill="1" applyBorder="1" applyAlignment="1">
      <alignment/>
    </xf>
    <xf numFmtId="0" fontId="20" fillId="0" borderId="184" xfId="101" applyFont="1" applyBorder="1" applyAlignment="1">
      <alignment horizontal="left" vertical="top" wrapText="1"/>
      <protection/>
    </xf>
    <xf numFmtId="3" fontId="20" fillId="0" borderId="185" xfId="108" applyNumberFormat="1" applyFont="1" applyBorder="1">
      <alignment/>
      <protection/>
    </xf>
    <xf numFmtId="3" fontId="23" fillId="0" borderId="0" xfId="101" applyNumberFormat="1" applyFont="1" applyFill="1" applyBorder="1" applyAlignment="1" applyProtection="1">
      <alignment horizontal="left"/>
      <protection/>
    </xf>
    <xf numFmtId="0" fontId="20" fillId="0" borderId="186" xfId="101" applyFont="1" applyBorder="1">
      <alignment/>
      <protection/>
    </xf>
    <xf numFmtId="0" fontId="20" fillId="0" borderId="0" xfId="101" applyFont="1" applyBorder="1">
      <alignment/>
      <protection/>
    </xf>
    <xf numFmtId="0" fontId="20" fillId="0" borderId="64" xfId="101" applyFont="1" applyBorder="1">
      <alignment/>
      <protection/>
    </xf>
    <xf numFmtId="0" fontId="23" fillId="0" borderId="82" xfId="101" applyFont="1" applyBorder="1" applyAlignment="1">
      <alignment horizontal="center"/>
      <protection/>
    </xf>
    <xf numFmtId="0" fontId="23" fillId="0" borderId="82" xfId="101" applyFont="1" applyBorder="1">
      <alignment/>
      <protection/>
    </xf>
    <xf numFmtId="0" fontId="20" fillId="0" borderId="82" xfId="101" applyFont="1" applyBorder="1">
      <alignment/>
      <protection/>
    </xf>
    <xf numFmtId="0" fontId="23" fillId="0" borderId="87" xfId="101" applyFont="1" applyBorder="1">
      <alignment/>
      <protection/>
    </xf>
    <xf numFmtId="0" fontId="23" fillId="0" borderId="138" xfId="101" applyFont="1" applyBorder="1" applyAlignment="1">
      <alignment horizontal="center"/>
      <protection/>
    </xf>
    <xf numFmtId="0" fontId="20" fillId="0" borderId="187" xfId="101" applyFont="1" applyBorder="1" applyAlignment="1">
      <alignment/>
      <protection/>
    </xf>
    <xf numFmtId="0" fontId="20" fillId="0" borderId="99" xfId="101" applyFont="1" applyBorder="1" applyAlignment="1">
      <alignment/>
      <protection/>
    </xf>
    <xf numFmtId="0" fontId="20" fillId="0" borderId="99" xfId="101" applyFont="1" applyBorder="1">
      <alignment/>
      <protection/>
    </xf>
    <xf numFmtId="0" fontId="20" fillId="0" borderId="174" xfId="101" applyFont="1" applyBorder="1">
      <alignment/>
      <protection/>
    </xf>
    <xf numFmtId="3" fontId="20" fillId="0" borderId="140" xfId="101" applyNumberFormat="1" applyFont="1" applyBorder="1">
      <alignment/>
      <protection/>
    </xf>
    <xf numFmtId="0" fontId="20" fillId="0" borderId="55" xfId="101" applyFont="1" applyBorder="1" applyAlignment="1">
      <alignment horizontal="left"/>
      <protection/>
    </xf>
    <xf numFmtId="0" fontId="20" fillId="0" borderId="98" xfId="101" applyFont="1" applyBorder="1" applyAlignment="1">
      <alignment horizontal="left"/>
      <protection/>
    </xf>
    <xf numFmtId="0" fontId="20" fillId="0" borderId="98" xfId="101" applyFont="1" applyBorder="1">
      <alignment/>
      <protection/>
    </xf>
    <xf numFmtId="0" fontId="20" fillId="0" borderId="175" xfId="101" applyFont="1" applyBorder="1">
      <alignment/>
      <protection/>
    </xf>
    <xf numFmtId="3" fontId="20" fillId="0" borderId="86" xfId="101" applyNumberFormat="1" applyFont="1" applyBorder="1">
      <alignment/>
      <protection/>
    </xf>
    <xf numFmtId="0" fontId="20" fillId="0" borderId="188" xfId="101" applyFont="1" applyBorder="1">
      <alignment/>
      <protection/>
    </xf>
    <xf numFmtId="0" fontId="20" fillId="0" borderId="189" xfId="101" applyFont="1" applyBorder="1">
      <alignment/>
      <protection/>
    </xf>
    <xf numFmtId="3" fontId="20" fillId="0" borderId="155" xfId="101" applyNumberFormat="1" applyFont="1" applyBorder="1">
      <alignment/>
      <protection/>
    </xf>
    <xf numFmtId="0" fontId="23" fillId="25" borderId="73" xfId="101" applyFont="1" applyFill="1" applyBorder="1">
      <alignment/>
      <protection/>
    </xf>
    <xf numFmtId="0" fontId="23" fillId="25" borderId="74" xfId="101" applyFont="1" applyFill="1" applyBorder="1">
      <alignment/>
      <protection/>
    </xf>
    <xf numFmtId="3" fontId="23" fillId="25" borderId="65" xfId="101" applyNumberFormat="1" applyFont="1" applyFill="1" applyBorder="1">
      <alignment/>
      <protection/>
    </xf>
    <xf numFmtId="0" fontId="20" fillId="0" borderId="53" xfId="101" applyFont="1" applyBorder="1">
      <alignment/>
      <protection/>
    </xf>
    <xf numFmtId="3" fontId="20" fillId="0" borderId="183" xfId="101" applyNumberFormat="1" applyFont="1" applyBorder="1">
      <alignment/>
      <protection/>
    </xf>
    <xf numFmtId="0" fontId="20" fillId="0" borderId="87" xfId="101" applyFont="1" applyBorder="1">
      <alignment/>
      <protection/>
    </xf>
    <xf numFmtId="3" fontId="20" fillId="0" borderId="138" xfId="101" applyNumberFormat="1" applyFont="1" applyBorder="1">
      <alignment/>
      <protection/>
    </xf>
    <xf numFmtId="0" fontId="20" fillId="0" borderId="109" xfId="101" applyFont="1" applyBorder="1" applyAlignment="1">
      <alignment horizontal="left"/>
      <protection/>
    </xf>
    <xf numFmtId="3" fontId="20" fillId="0" borderId="145" xfId="101" applyNumberFormat="1" applyFont="1" applyBorder="1">
      <alignment/>
      <protection/>
    </xf>
    <xf numFmtId="0" fontId="20" fillId="0" borderId="183" xfId="101" applyFont="1" applyBorder="1">
      <alignment/>
      <protection/>
    </xf>
    <xf numFmtId="3" fontId="20" fillId="0" borderId="141" xfId="101" applyNumberFormat="1" applyFont="1" applyBorder="1">
      <alignment/>
      <protection/>
    </xf>
    <xf numFmtId="0" fontId="20" fillId="0" borderId="0" xfId="101" applyFont="1" applyBorder="1" applyAlignment="1">
      <alignment horizontal="center"/>
      <protection/>
    </xf>
    <xf numFmtId="0" fontId="20" fillId="0" borderId="89" xfId="101" applyFont="1" applyBorder="1">
      <alignment/>
      <protection/>
    </xf>
    <xf numFmtId="0" fontId="20" fillId="0" borderId="0" xfId="101" applyFont="1" applyBorder="1" applyAlignment="1">
      <alignment horizontal="left"/>
      <protection/>
    </xf>
    <xf numFmtId="3" fontId="20" fillId="0" borderId="68" xfId="101" applyNumberFormat="1" applyFont="1" applyBorder="1">
      <alignment/>
      <protection/>
    </xf>
    <xf numFmtId="0" fontId="20" fillId="0" borderId="107" xfId="101" applyFont="1" applyBorder="1">
      <alignment/>
      <protection/>
    </xf>
    <xf numFmtId="3" fontId="20" fillId="0" borderId="139" xfId="101" applyNumberFormat="1" applyFont="1" applyBorder="1">
      <alignment/>
      <protection/>
    </xf>
    <xf numFmtId="0" fontId="23" fillId="24" borderId="73" xfId="101" applyFont="1" applyFill="1" applyBorder="1">
      <alignment/>
      <protection/>
    </xf>
    <xf numFmtId="0" fontId="23" fillId="24" borderId="74" xfId="101" applyFont="1" applyFill="1" applyBorder="1">
      <alignment/>
      <protection/>
    </xf>
    <xf numFmtId="3" fontId="23" fillId="24" borderId="65" xfId="101" applyNumberFormat="1" applyFont="1" applyFill="1" applyBorder="1">
      <alignment/>
      <protection/>
    </xf>
    <xf numFmtId="0" fontId="23" fillId="25" borderId="113" xfId="101" applyFont="1" applyFill="1" applyBorder="1">
      <alignment/>
      <protection/>
    </xf>
    <xf numFmtId="0" fontId="23" fillId="25" borderId="64" xfId="101" applyFont="1" applyFill="1" applyBorder="1">
      <alignment/>
      <protection/>
    </xf>
    <xf numFmtId="3" fontId="23" fillId="25" borderId="74" xfId="101" applyNumberFormat="1" applyFont="1" applyFill="1" applyBorder="1">
      <alignment/>
      <protection/>
    </xf>
    <xf numFmtId="0" fontId="20" fillId="0" borderId="0" xfId="101" applyFont="1" applyAlignment="1">
      <alignment horizontal="center"/>
      <protection/>
    </xf>
    <xf numFmtId="0" fontId="23" fillId="0" borderId="166" xfId="101" applyFont="1" applyBorder="1" applyAlignment="1">
      <alignment horizontal="center"/>
      <protection/>
    </xf>
    <xf numFmtId="3" fontId="20" fillId="0" borderId="169" xfId="101" applyNumberFormat="1" applyFont="1" applyBorder="1" applyAlignment="1">
      <alignment horizontal="center"/>
      <protection/>
    </xf>
    <xf numFmtId="3" fontId="33" fillId="0" borderId="15" xfId="66" applyNumberFormat="1" applyFont="1" applyBorder="1" applyAlignment="1">
      <alignment horizontal="right"/>
    </xf>
    <xf numFmtId="3" fontId="20" fillId="0" borderId="15" xfId="66" applyNumberFormat="1" applyFont="1" applyBorder="1" applyAlignment="1">
      <alignment horizontal="right"/>
    </xf>
    <xf numFmtId="3" fontId="33" fillId="0" borderId="15" xfId="66" applyNumberFormat="1" applyFont="1" applyBorder="1" applyAlignment="1">
      <alignment/>
    </xf>
    <xf numFmtId="3" fontId="31" fillId="0" borderId="169" xfId="101" applyNumberFormat="1" applyFont="1" applyBorder="1" applyAlignment="1">
      <alignment horizontal="center"/>
      <protection/>
    </xf>
    <xf numFmtId="0" fontId="31" fillId="0" borderId="0" xfId="101" applyFont="1">
      <alignment/>
      <protection/>
    </xf>
    <xf numFmtId="0" fontId="24" fillId="0" borderId="0" xfId="101" applyFont="1">
      <alignment/>
      <protection/>
    </xf>
    <xf numFmtId="3" fontId="24" fillId="0" borderId="15" xfId="66" applyNumberFormat="1" applyFont="1" applyBorder="1" applyAlignment="1">
      <alignment horizontal="center"/>
    </xf>
    <xf numFmtId="167" fontId="27" fillId="0" borderId="15" xfId="66" applyNumberFormat="1" applyFont="1" applyBorder="1" applyAlignment="1">
      <alignment/>
    </xf>
    <xf numFmtId="167" fontId="27" fillId="0" borderId="23" xfId="66" applyNumberFormat="1" applyFont="1" applyBorder="1" applyAlignment="1">
      <alignment/>
    </xf>
    <xf numFmtId="3" fontId="24" fillId="0" borderId="169" xfId="101" applyNumberFormat="1" applyFont="1" applyBorder="1" applyAlignment="1">
      <alignment horizontal="center"/>
      <protection/>
    </xf>
    <xf numFmtId="0" fontId="33" fillId="0" borderId="186" xfId="104" applyFont="1" applyBorder="1">
      <alignment/>
      <protection/>
    </xf>
    <xf numFmtId="167" fontId="34" fillId="0" borderId="32" xfId="66" applyNumberFormat="1" applyFont="1" applyBorder="1" applyAlignment="1">
      <alignment/>
    </xf>
    <xf numFmtId="167" fontId="34" fillId="0" borderId="10" xfId="66" applyNumberFormat="1" applyFont="1" applyBorder="1" applyAlignment="1">
      <alignment horizontal="center"/>
    </xf>
    <xf numFmtId="3" fontId="34" fillId="0" borderId="10" xfId="66" applyNumberFormat="1" applyFont="1" applyBorder="1" applyAlignment="1">
      <alignment horizontal="right"/>
    </xf>
    <xf numFmtId="3" fontId="20" fillId="0" borderId="10" xfId="66" applyNumberFormat="1" applyFont="1" applyBorder="1" applyAlignment="1">
      <alignment horizontal="right"/>
    </xf>
    <xf numFmtId="167" fontId="27" fillId="0" borderId="10" xfId="66" applyNumberFormat="1" applyFont="1" applyBorder="1" applyAlignment="1">
      <alignment/>
    </xf>
    <xf numFmtId="167" fontId="27" fillId="0" borderId="190" xfId="66" applyNumberFormat="1" applyFont="1" applyBorder="1" applyAlignment="1">
      <alignment/>
    </xf>
    <xf numFmtId="3" fontId="24" fillId="0" borderId="173" xfId="101" applyNumberFormat="1" applyFont="1" applyBorder="1" applyAlignment="1">
      <alignment horizontal="center"/>
      <protection/>
    </xf>
    <xf numFmtId="3" fontId="23" fillId="25" borderId="20" xfId="66" applyNumberFormat="1" applyFont="1" applyFill="1" applyBorder="1" applyAlignment="1">
      <alignment horizontal="right"/>
    </xf>
    <xf numFmtId="3" fontId="20" fillId="0" borderId="166" xfId="101" applyNumberFormat="1" applyFont="1" applyBorder="1" applyAlignment="1">
      <alignment horizontal="center"/>
      <protection/>
    </xf>
    <xf numFmtId="3" fontId="20" fillId="0" borderId="0" xfId="101" applyNumberFormat="1" applyFont="1" applyAlignment="1">
      <alignment horizontal="center"/>
      <protection/>
    </xf>
    <xf numFmtId="0" fontId="23" fillId="24" borderId="73" xfId="104" applyFont="1" applyFill="1" applyBorder="1" applyAlignment="1">
      <alignment/>
      <protection/>
    </xf>
    <xf numFmtId="0" fontId="23" fillId="24" borderId="74" xfId="104" applyFont="1" applyFill="1" applyBorder="1" applyAlignment="1">
      <alignment/>
      <protection/>
    </xf>
    <xf numFmtId="3" fontId="23" fillId="0" borderId="0" xfId="101" applyNumberFormat="1" applyFont="1" applyFill="1" applyBorder="1" applyAlignment="1" applyProtection="1">
      <alignment horizontal="right"/>
      <protection/>
    </xf>
    <xf numFmtId="0" fontId="23" fillId="24" borderId="82" xfId="101" applyFont="1" applyFill="1" applyBorder="1" applyAlignment="1">
      <alignment horizontal="center"/>
      <protection/>
    </xf>
    <xf numFmtId="0" fontId="23" fillId="24" borderId="83" xfId="101" applyFont="1" applyFill="1" applyBorder="1" applyAlignment="1">
      <alignment horizontal="center"/>
      <protection/>
    </xf>
    <xf numFmtId="0" fontId="23" fillId="24" borderId="134" xfId="108" applyFont="1" applyFill="1" applyBorder="1" applyAlignment="1">
      <alignment horizontal="center"/>
      <protection/>
    </xf>
    <xf numFmtId="0" fontId="23" fillId="24" borderId="66" xfId="108" applyFont="1" applyFill="1" applyBorder="1" applyAlignment="1">
      <alignment horizontal="center"/>
      <protection/>
    </xf>
    <xf numFmtId="0" fontId="23" fillId="24" borderId="77" xfId="108" applyFont="1" applyFill="1" applyBorder="1" applyAlignment="1">
      <alignment horizontal="center"/>
      <protection/>
    </xf>
    <xf numFmtId="3" fontId="23" fillId="0" borderId="64" xfId="101" applyNumberFormat="1" applyFont="1" applyFill="1" applyBorder="1" applyAlignment="1" applyProtection="1">
      <alignment horizontal="right"/>
      <protection/>
    </xf>
    <xf numFmtId="0" fontId="23" fillId="24" borderId="122" xfId="108" applyFont="1" applyFill="1" applyBorder="1" applyAlignment="1">
      <alignment horizontal="center"/>
      <protection/>
    </xf>
    <xf numFmtId="0" fontId="23" fillId="24" borderId="82" xfId="108" applyFont="1" applyFill="1" applyBorder="1" applyAlignment="1">
      <alignment horizontal="center"/>
      <protection/>
    </xf>
    <xf numFmtId="0" fontId="23" fillId="24" borderId="83" xfId="108" applyFont="1" applyFill="1" applyBorder="1" applyAlignment="1">
      <alignment horizontal="center"/>
      <protection/>
    </xf>
    <xf numFmtId="0" fontId="23" fillId="24" borderId="72" xfId="108" applyFont="1" applyFill="1" applyBorder="1" applyAlignment="1">
      <alignment horizontal="center"/>
      <protection/>
    </xf>
    <xf numFmtId="0" fontId="23" fillId="24" borderId="73" xfId="108" applyFont="1" applyFill="1" applyBorder="1" applyAlignment="1">
      <alignment horizontal="center"/>
      <protection/>
    </xf>
    <xf numFmtId="0" fontId="23" fillId="24" borderId="74" xfId="108" applyFont="1" applyFill="1" applyBorder="1" applyAlignment="1">
      <alignment horizontal="center"/>
      <protection/>
    </xf>
    <xf numFmtId="3" fontId="23" fillId="0" borderId="64" xfId="0" applyNumberFormat="1" applyFont="1" applyFill="1" applyBorder="1" applyAlignment="1" applyProtection="1">
      <alignment horizontal="right"/>
      <protection/>
    </xf>
    <xf numFmtId="0" fontId="23" fillId="24" borderId="134" xfId="0" applyFont="1" applyFill="1" applyBorder="1" applyAlignment="1">
      <alignment horizontal="center"/>
    </xf>
    <xf numFmtId="0" fontId="23" fillId="24" borderId="66" xfId="0" applyFont="1" applyFill="1" applyBorder="1" applyAlignment="1">
      <alignment horizontal="center"/>
    </xf>
    <xf numFmtId="0" fontId="23" fillId="24" borderId="77" xfId="0" applyFont="1" applyFill="1" applyBorder="1" applyAlignment="1">
      <alignment horizontal="center"/>
    </xf>
    <xf numFmtId="0" fontId="23" fillId="0" borderId="32" xfId="0" applyNumberFormat="1" applyFont="1" applyFill="1" applyBorder="1" applyAlignment="1" applyProtection="1">
      <alignment horizontal="center" vertical="top" wrapText="1"/>
      <protection/>
    </xf>
    <xf numFmtId="0" fontId="23" fillId="0" borderId="105" xfId="0" applyNumberFormat="1" applyFont="1" applyFill="1" applyBorder="1" applyAlignment="1" applyProtection="1">
      <alignment horizontal="center" vertical="top" wrapText="1"/>
      <protection/>
    </xf>
    <xf numFmtId="0" fontId="21" fillId="24" borderId="125" xfId="0" applyNumberFormat="1" applyFont="1" applyFill="1" applyBorder="1" applyAlignment="1" applyProtection="1">
      <alignment horizontal="right"/>
      <protection/>
    </xf>
    <xf numFmtId="0" fontId="21" fillId="24" borderId="69" xfId="0" applyNumberFormat="1" applyFont="1" applyFill="1" applyBorder="1" applyAlignment="1" applyProtection="1">
      <alignment horizontal="right"/>
      <protection/>
    </xf>
    <xf numFmtId="0" fontId="21" fillId="24" borderId="85" xfId="0" applyNumberFormat="1" applyFont="1" applyFill="1" applyBorder="1" applyAlignment="1" applyProtection="1">
      <alignment horizontal="right"/>
      <protection/>
    </xf>
    <xf numFmtId="0" fontId="20" fillId="0" borderId="191" xfId="0" applyNumberFormat="1" applyFont="1" applyFill="1" applyBorder="1" applyAlignment="1" applyProtection="1">
      <alignment horizontal="center" vertical="center"/>
      <protection/>
    </xf>
    <xf numFmtId="0" fontId="20" fillId="0" borderId="136" xfId="0" applyNumberFormat="1" applyFont="1" applyFill="1" applyBorder="1" applyAlignment="1" applyProtection="1">
      <alignment horizontal="center" vertical="center"/>
      <protection/>
    </xf>
    <xf numFmtId="0" fontId="20" fillId="0" borderId="192" xfId="0" applyNumberFormat="1" applyFont="1" applyFill="1" applyBorder="1" applyAlignment="1" applyProtection="1">
      <alignment horizontal="center" vertical="center"/>
      <protection/>
    </xf>
    <xf numFmtId="0" fontId="25" fillId="24" borderId="56" xfId="0" applyNumberFormat="1" applyFont="1" applyFill="1" applyBorder="1" applyAlignment="1" applyProtection="1">
      <alignment horizontal="left" vertical="center"/>
      <protection/>
    </xf>
    <xf numFmtId="0" fontId="25" fillId="24" borderId="60" xfId="0" applyNumberFormat="1" applyFont="1" applyFill="1" applyBorder="1" applyAlignment="1" applyProtection="1">
      <alignment horizontal="left" vertical="center"/>
      <protection/>
    </xf>
    <xf numFmtId="0" fontId="25" fillId="24" borderId="125" xfId="0" applyNumberFormat="1" applyFont="1" applyFill="1" applyBorder="1" applyAlignment="1" applyProtection="1">
      <alignment horizontal="left" vertical="center"/>
      <protection/>
    </xf>
    <xf numFmtId="0" fontId="25" fillId="24" borderId="69" xfId="0" applyNumberFormat="1" applyFont="1" applyFill="1" applyBorder="1" applyAlignment="1" applyProtection="1">
      <alignment horizontal="left" vertical="center"/>
      <protection/>
    </xf>
    <xf numFmtId="0" fontId="20" fillId="0" borderId="193" xfId="0" applyNumberFormat="1" applyFont="1" applyFill="1" applyBorder="1" applyAlignment="1" applyProtection="1">
      <alignment vertical="center"/>
      <protection/>
    </xf>
    <xf numFmtId="0" fontId="20" fillId="0" borderId="31" xfId="0" applyNumberFormat="1" applyFont="1" applyFill="1" applyBorder="1" applyAlignment="1" applyProtection="1">
      <alignment vertical="center"/>
      <protection/>
    </xf>
    <xf numFmtId="0" fontId="20" fillId="0" borderId="194" xfId="0" applyNumberFormat="1" applyFont="1" applyFill="1" applyBorder="1" applyAlignment="1" applyProtection="1">
      <alignment vertical="center"/>
      <protection/>
    </xf>
    <xf numFmtId="0" fontId="20" fillId="0" borderId="190" xfId="0" applyNumberFormat="1" applyFont="1" applyFill="1" applyBorder="1" applyAlignment="1" applyProtection="1">
      <alignment horizontal="center" vertical="top" wrapText="1"/>
      <protection/>
    </xf>
    <xf numFmtId="0" fontId="20" fillId="0" borderId="156" xfId="0" applyNumberFormat="1" applyFont="1" applyFill="1" applyBorder="1" applyAlignment="1" applyProtection="1">
      <alignment horizontal="center" vertical="top" wrapText="1"/>
      <protection/>
    </xf>
    <xf numFmtId="3" fontId="23" fillId="0" borderId="90" xfId="0" applyNumberFormat="1" applyFont="1" applyFill="1" applyBorder="1" applyAlignment="1" applyProtection="1">
      <alignment horizontal="center" vertical="center" wrapText="1"/>
      <protection/>
    </xf>
    <xf numFmtId="3" fontId="23" fillId="0" borderId="106" xfId="0" applyNumberFormat="1" applyFont="1" applyFill="1" applyBorder="1" applyAlignment="1" applyProtection="1">
      <alignment horizontal="center" vertical="center" wrapText="1"/>
      <protection/>
    </xf>
    <xf numFmtId="0" fontId="20" fillId="0" borderId="195" xfId="0" applyNumberFormat="1" applyFont="1" applyFill="1" applyBorder="1" applyAlignment="1" applyProtection="1">
      <alignment horizontal="center" vertical="center"/>
      <protection/>
    </xf>
    <xf numFmtId="0" fontId="20" fillId="0" borderId="123" xfId="0" applyNumberFormat="1" applyFont="1" applyFill="1" applyBorder="1" applyAlignment="1" applyProtection="1">
      <alignment horizontal="center" vertical="center"/>
      <protection/>
    </xf>
    <xf numFmtId="0" fontId="20" fillId="0" borderId="50" xfId="0" applyNumberFormat="1" applyFont="1" applyFill="1" applyBorder="1" applyAlignment="1" applyProtection="1">
      <alignment horizontal="center" vertical="center"/>
      <protection/>
    </xf>
    <xf numFmtId="0" fontId="23" fillId="24" borderId="56" xfId="0" applyNumberFormat="1" applyFont="1" applyFill="1" applyBorder="1" applyAlignment="1" applyProtection="1">
      <alignment horizontal="center"/>
      <protection/>
    </xf>
    <xf numFmtId="0" fontId="23" fillId="24" borderId="60" xfId="0" applyNumberFormat="1" applyFont="1" applyFill="1" applyBorder="1" applyAlignment="1" applyProtection="1">
      <alignment horizontal="center"/>
      <protection/>
    </xf>
    <xf numFmtId="0" fontId="23" fillId="24" borderId="81" xfId="0" applyNumberFormat="1" applyFont="1" applyFill="1" applyBorder="1" applyAlignment="1" applyProtection="1">
      <alignment horizontal="center"/>
      <protection/>
    </xf>
    <xf numFmtId="0" fontId="20" fillId="0" borderId="10" xfId="0" applyNumberFormat="1" applyFont="1" applyFill="1" applyBorder="1" applyAlignment="1" applyProtection="1">
      <alignment horizontal="center" vertical="top" wrapText="1"/>
      <protection/>
    </xf>
    <xf numFmtId="0" fontId="20" fillId="0" borderId="48" xfId="0" applyNumberFormat="1" applyFont="1" applyFill="1" applyBorder="1" applyAlignment="1" applyProtection="1">
      <alignment horizontal="center" vertical="top" wrapText="1"/>
      <protection/>
    </xf>
    <xf numFmtId="0" fontId="23" fillId="0" borderId="10" xfId="0" applyNumberFormat="1" applyFont="1" applyFill="1" applyBorder="1" applyAlignment="1" applyProtection="1">
      <alignment horizontal="center" vertical="top" wrapText="1"/>
      <protection/>
    </xf>
    <xf numFmtId="0" fontId="23" fillId="0" borderId="48" xfId="0" applyNumberFormat="1" applyFont="1" applyFill="1" applyBorder="1" applyAlignment="1" applyProtection="1">
      <alignment horizontal="center" vertical="top" wrapText="1"/>
      <protection/>
    </xf>
    <xf numFmtId="0" fontId="23" fillId="24" borderId="122" xfId="0" applyNumberFormat="1" applyFont="1" applyFill="1" applyBorder="1" applyAlignment="1" applyProtection="1">
      <alignment horizontal="center"/>
      <protection/>
    </xf>
    <xf numFmtId="0" fontId="23" fillId="24" borderId="82" xfId="0" applyNumberFormat="1" applyFont="1" applyFill="1" applyBorder="1" applyAlignment="1" applyProtection="1">
      <alignment horizontal="center"/>
      <protection/>
    </xf>
    <xf numFmtId="0" fontId="23" fillId="24" borderId="83" xfId="0" applyNumberFormat="1" applyFont="1" applyFill="1" applyBorder="1" applyAlignment="1" applyProtection="1">
      <alignment horizontal="center"/>
      <protection/>
    </xf>
    <xf numFmtId="3" fontId="23" fillId="0" borderId="87" xfId="0" applyNumberFormat="1" applyFont="1" applyFill="1" applyBorder="1" applyAlignment="1" applyProtection="1">
      <alignment horizontal="center" vertical="center" wrapText="1"/>
      <protection/>
    </xf>
    <xf numFmtId="0" fontId="23" fillId="24" borderId="186" xfId="0" applyNumberFormat="1" applyFont="1" applyFill="1" applyBorder="1" applyAlignment="1" applyProtection="1">
      <alignment horizontal="center"/>
      <protection/>
    </xf>
    <xf numFmtId="0" fontId="23" fillId="24" borderId="0" xfId="0" applyNumberFormat="1" applyFont="1" applyFill="1" applyBorder="1" applyAlignment="1" applyProtection="1">
      <alignment horizontal="center"/>
      <protection/>
    </xf>
    <xf numFmtId="0" fontId="23" fillId="24" borderId="87" xfId="0" applyNumberFormat="1" applyFont="1" applyFill="1" applyBorder="1" applyAlignment="1" applyProtection="1">
      <alignment horizontal="center"/>
      <protection/>
    </xf>
    <xf numFmtId="0" fontId="21" fillId="24" borderId="64" xfId="0" applyNumberFormat="1" applyFont="1" applyFill="1" applyBorder="1" applyAlignment="1" applyProtection="1">
      <alignment horizontal="right"/>
      <protection/>
    </xf>
    <xf numFmtId="0" fontId="21" fillId="24" borderId="107" xfId="0" applyNumberFormat="1" applyFont="1" applyFill="1" applyBorder="1" applyAlignment="1" applyProtection="1">
      <alignment horizontal="right"/>
      <protection/>
    </xf>
    <xf numFmtId="0" fontId="25" fillId="24" borderId="196" xfId="0" applyNumberFormat="1" applyFont="1" applyFill="1" applyBorder="1" applyAlignment="1" applyProtection="1">
      <alignment horizontal="left" vertical="center"/>
      <protection/>
    </xf>
    <xf numFmtId="0" fontId="25" fillId="24" borderId="109" xfId="0" applyNumberFormat="1" applyFont="1" applyFill="1" applyBorder="1" applyAlignment="1" applyProtection="1">
      <alignment horizontal="left" vertical="center"/>
      <protection/>
    </xf>
    <xf numFmtId="0" fontId="25" fillId="24" borderId="113" xfId="0" applyNumberFormat="1" applyFont="1" applyFill="1" applyBorder="1" applyAlignment="1" applyProtection="1">
      <alignment horizontal="left" vertical="center"/>
      <protection/>
    </xf>
    <xf numFmtId="0" fontId="25" fillId="24" borderId="64" xfId="0" applyNumberFormat="1" applyFont="1" applyFill="1" applyBorder="1" applyAlignment="1" applyProtection="1">
      <alignment horizontal="left" vertical="center"/>
      <protection/>
    </xf>
    <xf numFmtId="0" fontId="23" fillId="0" borderId="190" xfId="0" applyNumberFormat="1" applyFont="1" applyFill="1" applyBorder="1" applyAlignment="1" applyProtection="1">
      <alignment horizontal="center" vertical="top" wrapText="1"/>
      <protection/>
    </xf>
    <xf numFmtId="0" fontId="20" fillId="0" borderId="56" xfId="101" applyFont="1" applyBorder="1" applyAlignment="1">
      <alignment horizontal="left"/>
      <protection/>
    </xf>
    <xf numFmtId="0" fontId="20" fillId="0" borderId="60" xfId="101" applyFont="1" applyBorder="1" applyAlignment="1">
      <alignment horizontal="left"/>
      <protection/>
    </xf>
    <xf numFmtId="0" fontId="20" fillId="0" borderId="81" xfId="101" applyFont="1" applyBorder="1" applyAlignment="1">
      <alignment horizontal="left"/>
      <protection/>
    </xf>
    <xf numFmtId="0" fontId="20" fillId="0" borderId="196" xfId="101" applyFont="1" applyBorder="1" applyAlignment="1">
      <alignment horizontal="left"/>
      <protection/>
    </xf>
    <xf numFmtId="0" fontId="20" fillId="0" borderId="109" xfId="101" applyFont="1" applyBorder="1" applyAlignment="1">
      <alignment horizontal="left"/>
      <protection/>
    </xf>
    <xf numFmtId="0" fontId="20" fillId="0" borderId="89" xfId="101" applyFont="1" applyBorder="1" applyAlignment="1">
      <alignment horizontal="left"/>
      <protection/>
    </xf>
    <xf numFmtId="0" fontId="20" fillId="0" borderId="113" xfId="101" applyFont="1" applyBorder="1" applyAlignment="1">
      <alignment horizontal="left"/>
      <protection/>
    </xf>
    <xf numFmtId="0" fontId="20" fillId="0" borderId="64" xfId="101" applyFont="1" applyBorder="1" applyAlignment="1">
      <alignment horizontal="left"/>
      <protection/>
    </xf>
    <xf numFmtId="0" fontId="23" fillId="24" borderId="72" xfId="101" applyFont="1" applyFill="1" applyBorder="1" applyAlignment="1">
      <alignment horizontal="left"/>
      <protection/>
    </xf>
    <xf numFmtId="0" fontId="23" fillId="24" borderId="73" xfId="101" applyFont="1" applyFill="1" applyBorder="1" applyAlignment="1">
      <alignment horizontal="left"/>
      <protection/>
    </xf>
    <xf numFmtId="0" fontId="20" fillId="0" borderId="196" xfId="101" applyFont="1" applyBorder="1" applyAlignment="1">
      <alignment horizontal="center"/>
      <protection/>
    </xf>
    <xf numFmtId="0" fontId="20" fillId="0" borderId="109" xfId="101" applyFont="1" applyBorder="1" applyAlignment="1">
      <alignment horizontal="center"/>
      <protection/>
    </xf>
    <xf numFmtId="0" fontId="20" fillId="0" borderId="182" xfId="101" applyFont="1" applyBorder="1" applyAlignment="1">
      <alignment horizontal="left"/>
      <protection/>
    </xf>
    <xf numFmtId="0" fontId="20" fillId="0" borderId="53" xfId="101" applyFont="1" applyBorder="1" applyAlignment="1">
      <alignment horizontal="left"/>
      <protection/>
    </xf>
    <xf numFmtId="0" fontId="23" fillId="0" borderId="197" xfId="101" applyFont="1" applyBorder="1" applyAlignment="1">
      <alignment horizontal="left"/>
      <protection/>
    </xf>
    <xf numFmtId="0" fontId="23" fillId="0" borderId="188" xfId="101" applyFont="1" applyBorder="1" applyAlignment="1">
      <alignment horizontal="left"/>
      <protection/>
    </xf>
    <xf numFmtId="0" fontId="23" fillId="25" borderId="72" xfId="101" applyFont="1" applyFill="1" applyBorder="1" applyAlignment="1">
      <alignment horizontal="left"/>
      <protection/>
    </xf>
    <xf numFmtId="0" fontId="23" fillId="25" borderId="73" xfId="101" applyFont="1" applyFill="1" applyBorder="1" applyAlignment="1">
      <alignment horizontal="left"/>
      <protection/>
    </xf>
    <xf numFmtId="0" fontId="23" fillId="24" borderId="182" xfId="101" applyFont="1" applyFill="1" applyBorder="1" applyAlignment="1">
      <alignment horizontal="left"/>
      <protection/>
    </xf>
    <xf numFmtId="0" fontId="23" fillId="24" borderId="53" xfId="101" applyFont="1" applyFill="1" applyBorder="1" applyAlignment="1">
      <alignment horizontal="left"/>
      <protection/>
    </xf>
    <xf numFmtId="0" fontId="23" fillId="24" borderId="158" xfId="101" applyFont="1" applyFill="1" applyBorder="1" applyAlignment="1">
      <alignment horizontal="left"/>
      <protection/>
    </xf>
    <xf numFmtId="0" fontId="23" fillId="24" borderId="134" xfId="101" applyNumberFormat="1" applyFont="1" applyFill="1" applyBorder="1" applyAlignment="1" applyProtection="1">
      <alignment horizontal="center"/>
      <protection/>
    </xf>
    <xf numFmtId="0" fontId="23" fillId="24" borderId="66" xfId="101" applyNumberFormat="1" applyFont="1" applyFill="1" applyBorder="1" applyAlignment="1" applyProtection="1">
      <alignment horizontal="center"/>
      <protection/>
    </xf>
    <xf numFmtId="0" fontId="23" fillId="24" borderId="77" xfId="101" applyNumberFormat="1" applyFont="1" applyFill="1" applyBorder="1" applyAlignment="1" applyProtection="1">
      <alignment horizontal="center"/>
      <protection/>
    </xf>
    <xf numFmtId="0" fontId="23" fillId="24" borderId="186" xfId="101" applyFont="1" applyFill="1" applyBorder="1" applyAlignment="1">
      <alignment horizontal="center"/>
      <protection/>
    </xf>
    <xf numFmtId="0" fontId="23" fillId="24" borderId="0" xfId="101" applyFont="1" applyFill="1" applyBorder="1" applyAlignment="1">
      <alignment horizontal="center"/>
      <protection/>
    </xf>
    <xf numFmtId="0" fontId="23" fillId="24" borderId="87" xfId="101" applyFont="1" applyFill="1" applyBorder="1" applyAlignment="1">
      <alignment horizontal="center"/>
      <protection/>
    </xf>
    <xf numFmtId="0" fontId="23" fillId="24" borderId="113" xfId="101" applyFont="1" applyFill="1" applyBorder="1" applyAlignment="1">
      <alignment horizontal="center"/>
      <protection/>
    </xf>
    <xf numFmtId="0" fontId="23" fillId="24" borderId="64" xfId="101" applyFont="1" applyFill="1" applyBorder="1" applyAlignment="1">
      <alignment horizontal="center"/>
      <protection/>
    </xf>
    <xf numFmtId="0" fontId="23" fillId="24" borderId="107" xfId="101" applyFont="1" applyFill="1" applyBorder="1" applyAlignment="1">
      <alignment horizontal="center"/>
      <protection/>
    </xf>
    <xf numFmtId="0" fontId="20" fillId="0" borderId="0" xfId="101" applyFont="1" applyBorder="1" applyAlignment="1">
      <alignment horizontal="right"/>
      <protection/>
    </xf>
    <xf numFmtId="0" fontId="20" fillId="0" borderId="64" xfId="101" applyFont="1" applyBorder="1" applyAlignment="1">
      <alignment horizontal="right"/>
      <protection/>
    </xf>
    <xf numFmtId="0" fontId="23" fillId="24" borderId="122" xfId="101" applyFont="1" applyFill="1" applyBorder="1" applyAlignment="1">
      <alignment horizontal="left"/>
      <protection/>
    </xf>
    <xf numFmtId="0" fontId="23" fillId="24" borderId="82" xfId="101" applyFont="1" applyFill="1" applyBorder="1" applyAlignment="1">
      <alignment horizontal="left"/>
      <protection/>
    </xf>
    <xf numFmtId="3" fontId="23" fillId="0" borderId="0" xfId="101" applyNumberFormat="1" applyFont="1" applyFill="1" applyBorder="1" applyAlignment="1" applyProtection="1">
      <alignment horizontal="left"/>
      <protection/>
    </xf>
    <xf numFmtId="0" fontId="30" fillId="24" borderId="72" xfId="105" applyFont="1" applyFill="1" applyBorder="1" applyAlignment="1">
      <alignment horizontal="center"/>
      <protection/>
    </xf>
    <xf numFmtId="0" fontId="30" fillId="24" borderId="73" xfId="105" applyFont="1" applyFill="1" applyBorder="1" applyAlignment="1">
      <alignment horizontal="center"/>
      <protection/>
    </xf>
    <xf numFmtId="0" fontId="30" fillId="24" borderId="74" xfId="105" applyFont="1" applyFill="1" applyBorder="1" applyAlignment="1">
      <alignment horizontal="center"/>
      <protection/>
    </xf>
    <xf numFmtId="3" fontId="23" fillId="24" borderId="113" xfId="105" applyNumberFormat="1" applyFont="1" applyFill="1" applyBorder="1" applyAlignment="1">
      <alignment horizontal="center" wrapText="1"/>
      <protection/>
    </xf>
    <xf numFmtId="3" fontId="23" fillId="24" borderId="64" xfId="105" applyNumberFormat="1" applyFont="1" applyFill="1" applyBorder="1" applyAlignment="1">
      <alignment horizontal="center" wrapText="1"/>
      <protection/>
    </xf>
    <xf numFmtId="3" fontId="23" fillId="24" borderId="107" xfId="105" applyNumberFormat="1" applyFont="1" applyFill="1" applyBorder="1" applyAlignment="1">
      <alignment horizontal="center" wrapText="1"/>
      <protection/>
    </xf>
    <xf numFmtId="0" fontId="23" fillId="24" borderId="72" xfId="101" applyFont="1" applyFill="1" applyBorder="1" applyAlignment="1">
      <alignment horizontal="center"/>
      <protection/>
    </xf>
    <xf numFmtId="0" fontId="23" fillId="24" borderId="73" xfId="101" applyFont="1" applyFill="1" applyBorder="1" applyAlignment="1">
      <alignment horizontal="center"/>
      <protection/>
    </xf>
    <xf numFmtId="0" fontId="23" fillId="24" borderId="74" xfId="101" applyFont="1" applyFill="1" applyBorder="1" applyAlignment="1">
      <alignment horizontal="center"/>
      <protection/>
    </xf>
    <xf numFmtId="3" fontId="23" fillId="0" borderId="100" xfId="104" applyNumberFormat="1" applyFont="1" applyBorder="1" applyAlignment="1">
      <alignment horizontal="right"/>
      <protection/>
    </xf>
    <xf numFmtId="3" fontId="23" fillId="0" borderId="129" xfId="104" applyNumberFormat="1" applyFont="1" applyBorder="1" applyAlignment="1">
      <alignment horizontal="right"/>
      <protection/>
    </xf>
    <xf numFmtId="0" fontId="23" fillId="24" borderId="72" xfId="104" applyFont="1" applyFill="1" applyBorder="1" applyAlignment="1">
      <alignment horizontal="center"/>
      <protection/>
    </xf>
    <xf numFmtId="0" fontId="23" fillId="24" borderId="73" xfId="104" applyFont="1" applyFill="1" applyBorder="1" applyAlignment="1">
      <alignment horizontal="center"/>
      <protection/>
    </xf>
    <xf numFmtId="0" fontId="20" fillId="24" borderId="64" xfId="101" applyFont="1" applyFill="1" applyBorder="1" applyAlignment="1">
      <alignment horizontal="right"/>
      <protection/>
    </xf>
    <xf numFmtId="0" fontId="20" fillId="0" borderId="186" xfId="101" applyFont="1" applyFill="1" applyBorder="1">
      <alignment/>
      <protection/>
    </xf>
    <xf numFmtId="0" fontId="20" fillId="0" borderId="87" xfId="101" applyFont="1" applyFill="1" applyBorder="1">
      <alignment/>
      <protection/>
    </xf>
  </cellXfs>
  <cellStyles count="108">
    <cellStyle name="Normal" xfId="0"/>
    <cellStyle name="20% - 1. jelölőszín" xfId="15"/>
    <cellStyle name="20% - 1. jelölőszín 2" xfId="16"/>
    <cellStyle name="20% - 2. jelölőszín" xfId="17"/>
    <cellStyle name="20% - 2. jelölőszín 2" xfId="18"/>
    <cellStyle name="20% - 3. jelölőszín" xfId="19"/>
    <cellStyle name="20% - 3. jelölőszín 2" xfId="20"/>
    <cellStyle name="20% - 4. jelölőszín" xfId="21"/>
    <cellStyle name="20% - 4. jelölőszín 2" xfId="22"/>
    <cellStyle name="20% - 5. jelölőszín" xfId="23"/>
    <cellStyle name="20% - 5. jelölőszín 2" xfId="24"/>
    <cellStyle name="20% - 6. jelölőszín" xfId="25"/>
    <cellStyle name="20% - 6. jelölőszín 2" xfId="26"/>
    <cellStyle name="40% - 1. jelölőszín" xfId="27"/>
    <cellStyle name="40% - 1. jelölőszín 2" xfId="28"/>
    <cellStyle name="40% - 2. jelölőszín" xfId="29"/>
    <cellStyle name="40% - 2. jelölőszín 2" xfId="30"/>
    <cellStyle name="40% - 3. jelölőszín" xfId="31"/>
    <cellStyle name="40% - 3. jelölőszín 2" xfId="32"/>
    <cellStyle name="40% - 4. jelölőszín" xfId="33"/>
    <cellStyle name="40% - 4. jelölőszín 2" xfId="34"/>
    <cellStyle name="40% - 5. jelölőszín" xfId="35"/>
    <cellStyle name="40% - 5. jelölőszín 2" xfId="36"/>
    <cellStyle name="40% - 6. jelölőszín" xfId="37"/>
    <cellStyle name="40% - 6. jelölőszín 2" xfId="38"/>
    <cellStyle name="60% - 1. jelölőszín" xfId="39"/>
    <cellStyle name="60% - 1. jelölőszín 2" xfId="40"/>
    <cellStyle name="60% - 2. jelölőszín" xfId="41"/>
    <cellStyle name="60% - 2. jelölőszín 2" xfId="42"/>
    <cellStyle name="60% - 3. jelölőszín" xfId="43"/>
    <cellStyle name="60% - 3. jelölőszín 2" xfId="44"/>
    <cellStyle name="60% - 4. jelölőszín" xfId="45"/>
    <cellStyle name="60% - 4. jelölőszín 2" xfId="46"/>
    <cellStyle name="60% - 5. jelölőszín" xfId="47"/>
    <cellStyle name="60% - 5. jelölőszín 2" xfId="48"/>
    <cellStyle name="60% - 6. jelölőszín" xfId="49"/>
    <cellStyle name="60% - 6. jelölőszín 2" xfId="50"/>
    <cellStyle name="Bevitel" xfId="51"/>
    <cellStyle name="Bevitel 2" xfId="52"/>
    <cellStyle name="Cím" xfId="53"/>
    <cellStyle name="Cím 2" xfId="54"/>
    <cellStyle name="Címsor 1" xfId="55"/>
    <cellStyle name="Címsor 1 2" xfId="56"/>
    <cellStyle name="Címsor 2" xfId="57"/>
    <cellStyle name="Címsor 2 2" xfId="58"/>
    <cellStyle name="Címsor 3" xfId="59"/>
    <cellStyle name="Címsor 3 2" xfId="60"/>
    <cellStyle name="Címsor 4" xfId="61"/>
    <cellStyle name="Címsor 4 2" xfId="62"/>
    <cellStyle name="Comma0" xfId="63"/>
    <cellStyle name="Ellenőrzőcella" xfId="64"/>
    <cellStyle name="Ellenőrzőcella 2" xfId="65"/>
    <cellStyle name="Comma" xfId="66"/>
    <cellStyle name="Comma [0]" xfId="67"/>
    <cellStyle name="Ezres 2" xfId="68"/>
    <cellStyle name="Ezres 3" xfId="69"/>
    <cellStyle name="Ezres 4" xfId="70"/>
    <cellStyle name="Ezres 5" xfId="71"/>
    <cellStyle name="Ezres 6" xfId="72"/>
    <cellStyle name="Figyelmeztetés" xfId="73"/>
    <cellStyle name="Figyelmeztetés 2" xfId="74"/>
    <cellStyle name="Hyperlink" xfId="75"/>
    <cellStyle name="Hivatkozott cella" xfId="76"/>
    <cellStyle name="Hivatkozott cella 2" xfId="77"/>
    <cellStyle name="Jegyzet" xfId="78"/>
    <cellStyle name="Jegyzet 2" xfId="79"/>
    <cellStyle name="Jelölőszín (1)" xfId="80"/>
    <cellStyle name="Jelölőszín (1) 2" xfId="81"/>
    <cellStyle name="Jelölőszín (2)" xfId="82"/>
    <cellStyle name="Jelölőszín (2) 2" xfId="83"/>
    <cellStyle name="Jelölőszín (3)" xfId="84"/>
    <cellStyle name="Jelölőszín (3) 2" xfId="85"/>
    <cellStyle name="Jelölőszín (4)" xfId="86"/>
    <cellStyle name="Jelölőszín (4) 2" xfId="87"/>
    <cellStyle name="Jelölőszín (5)" xfId="88"/>
    <cellStyle name="Jelölőszín (5) 2" xfId="89"/>
    <cellStyle name="Jelölőszín (6)" xfId="90"/>
    <cellStyle name="Jelölőszín (6) 2" xfId="91"/>
    <cellStyle name="Jó" xfId="92"/>
    <cellStyle name="Jó 2" xfId="93"/>
    <cellStyle name="Kimenet" xfId="94"/>
    <cellStyle name="Kimenet 2" xfId="95"/>
    <cellStyle name="Followed Hyperlink" xfId="96"/>
    <cellStyle name="Magyarázó szöveg" xfId="97"/>
    <cellStyle name="Magyarázó szöveg 2" xfId="98"/>
    <cellStyle name="Normál 2" xfId="99"/>
    <cellStyle name="Normál 3" xfId="100"/>
    <cellStyle name="Normál 4" xfId="101"/>
    <cellStyle name="Normál 5" xfId="102"/>
    <cellStyle name="Normál 6" xfId="103"/>
    <cellStyle name="Normál_15elotv1melléklet" xfId="104"/>
    <cellStyle name="Normál_27elotv2tablak" xfId="105"/>
    <cellStyle name="Normál_állami+szja.v1" xfId="106"/>
    <cellStyle name="Normál_I.fejezet" xfId="107"/>
    <cellStyle name="Normál_KTGVET98 2" xfId="108"/>
    <cellStyle name="Normál_Munka1" xfId="109"/>
    <cellStyle name="Normál_V.ömérleg" xfId="110"/>
    <cellStyle name="Összesen" xfId="111"/>
    <cellStyle name="Összesen 2" xfId="112"/>
    <cellStyle name="Currency" xfId="113"/>
    <cellStyle name="Currency [0]" xfId="114"/>
    <cellStyle name="Rossz" xfId="115"/>
    <cellStyle name="Rossz 2" xfId="116"/>
    <cellStyle name="Semleges" xfId="117"/>
    <cellStyle name="Semleges 2" xfId="118"/>
    <cellStyle name="Számítás" xfId="119"/>
    <cellStyle name="Számítás 2" xfId="120"/>
    <cellStyle name="Percent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.KESZ-SZG3\Local%20Settings\Temporary%20Internet%20Files\Content.IE5\SZKUOZFT\Documents%20and%20Settings\pal\Dokumentumok\Justus\K&#246;tv&#233;ny\2011\K&#246;tv&#233;nyt&#246;rleszt&#233;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6\Desktop\tamasne\2013.&#233;vi%20tervez&#233;s\Kv.mod.2013.projekt_tenylegesen_tervezett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6\Desktop\tamasne\2013.&#233;vi%20tervez&#233;s\Kv.mod.2013.projekt_tenylegesen_tervezettZS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61">
          <cell r="D61">
            <v>210548.70479999998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 mérleg "/>
      <sheetName val="I.A.mérleg"/>
      <sheetName val="I.B.mérleg "/>
      <sheetName val="1. Önk.bev-kiad ÖSSZ"/>
      <sheetName val="2. Önk. bevét-kiad"/>
      <sheetName val="Munka1"/>
      <sheetName val="3. PH. bevét-kiad"/>
      <sheetName val="4. Int. bevét- kiad."/>
      <sheetName val="5. Normatíva"/>
      <sheetName val="6. Segélyek"/>
      <sheetName val="7. PH. dolog"/>
      <sheetName val="8. PH. Szakfel."/>
      <sheetName val="9. Városüzemeltetés"/>
      <sheetName val="10. Int. bev."/>
      <sheetName val="11. Int. kiad."/>
      <sheetName val="12.  Int. szakfel."/>
      <sheetName val="13. Hitelek"/>
      <sheetName val="14. Adósság"/>
      <sheetName val="15. Tartalékok"/>
      <sheetName val="16. Létszám"/>
      <sheetName val="17. Előir.felh. "/>
      <sheetName val="18.  Adóelengedés"/>
      <sheetName val="19. EU"/>
      <sheetName val="20. Áthúzódó"/>
      <sheetName val="21. Vagyongazdálkodási Alap"/>
      <sheetName val="22. Önként váll. "/>
      <sheetName val="23. Önk. váll. (2)"/>
      <sheetName val="24. Önk. váll. (3)"/>
      <sheetName val="24.  Címren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. mérleg "/>
      <sheetName val="I.A.mérleg"/>
      <sheetName val="I.B.mérleg "/>
      <sheetName val="1. Önk. bevét-kiad ÖSSZ"/>
      <sheetName val="2. Önk. bevét-kiad"/>
      <sheetName val="Önk.int."/>
      <sheetName val="3. PH. bevét-kiad"/>
      <sheetName val="4. Int. bevét- kiad."/>
      <sheetName val="5. Normatíva"/>
      <sheetName val="6. Segélyek"/>
      <sheetName val="7. PH. dolog"/>
      <sheetName val="9. Városüzemeltetés"/>
      <sheetName val="10. Int. bev."/>
      <sheetName val="11. Int. kiad."/>
      <sheetName val="13. Hitelek"/>
      <sheetName val="14. Adósság"/>
      <sheetName val="15. Tartalékok"/>
      <sheetName val="16. Létszám"/>
      <sheetName val="17. Előir.felh. "/>
      <sheetName val="18.  Adóelengedés"/>
      <sheetName val="19. EU"/>
      <sheetName val="20. Áthúzódó"/>
      <sheetName val="21. Vagyongazdálkodási Alap"/>
      <sheetName val="22. Önként váll. "/>
      <sheetName val="23.  Címrend"/>
      <sheetName val="Munka2"/>
    </sheetNames>
    <sheetDataSet>
      <sheetData sheetId="0">
        <row r="12">
          <cell r="H12">
            <v>0</v>
          </cell>
          <cell r="J12">
            <v>0</v>
          </cell>
          <cell r="L12">
            <v>0</v>
          </cell>
          <cell r="T12">
            <v>0</v>
          </cell>
          <cell r="V12">
            <v>0</v>
          </cell>
          <cell r="X12">
            <v>0</v>
          </cell>
        </row>
      </sheetData>
      <sheetData sheetId="3">
        <row r="30">
          <cell r="G30">
            <v>0</v>
          </cell>
          <cell r="I30">
            <v>0</v>
          </cell>
          <cell r="M30">
            <v>0</v>
          </cell>
          <cell r="O30">
            <v>0</v>
          </cell>
        </row>
        <row r="31">
          <cell r="G31">
            <v>0</v>
          </cell>
          <cell r="I31">
            <v>0</v>
          </cell>
          <cell r="O31">
            <v>0</v>
          </cell>
        </row>
        <row r="32">
          <cell r="G32">
            <v>0</v>
          </cell>
        </row>
        <row r="33">
          <cell r="G33">
            <v>0</v>
          </cell>
          <cell r="I33">
            <v>0</v>
          </cell>
        </row>
        <row r="60">
          <cell r="G60" t="e">
            <v>#REF!</v>
          </cell>
          <cell r="I60" t="e">
            <v>#REF!</v>
          </cell>
        </row>
        <row r="79">
          <cell r="G79">
            <v>0</v>
          </cell>
          <cell r="I79">
            <v>0</v>
          </cell>
          <cell r="M79">
            <v>0</v>
          </cell>
          <cell r="O79">
            <v>0</v>
          </cell>
        </row>
        <row r="82">
          <cell r="G82">
            <v>0</v>
          </cell>
          <cell r="I82">
            <v>0</v>
          </cell>
          <cell r="M82">
            <v>0</v>
          </cell>
          <cell r="O82">
            <v>0</v>
          </cell>
        </row>
        <row r="104">
          <cell r="G104">
            <v>0</v>
          </cell>
          <cell r="I104">
            <v>0</v>
          </cell>
          <cell r="M104">
            <v>0</v>
          </cell>
          <cell r="O104">
            <v>0</v>
          </cell>
        </row>
        <row r="152">
          <cell r="G152">
            <v>0</v>
          </cell>
          <cell r="I152">
            <v>0</v>
          </cell>
          <cell r="M152">
            <v>0</v>
          </cell>
          <cell r="O15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Z10"/>
  <sheetViews>
    <sheetView zoomScale="85" zoomScaleNormal="85" zoomScaleSheetLayoutView="75" zoomScalePageLayoutView="0" workbookViewId="0" topLeftCell="A1">
      <pane ySplit="4" topLeftCell="A5" activePane="bottomLeft" state="frozen"/>
      <selection pane="topLeft" activeCell="K56" sqref="K56"/>
      <selection pane="bottomLeft" activeCell="B10" sqref="B10"/>
    </sheetView>
  </sheetViews>
  <sheetFormatPr defaultColWidth="9.140625" defaultRowHeight="12.75"/>
  <cols>
    <col min="1" max="1" width="9.140625" style="264" customWidth="1"/>
    <col min="2" max="2" width="55.140625" style="264" customWidth="1"/>
    <col min="3" max="3" width="21.57421875" style="3" customWidth="1"/>
    <col min="4" max="4" width="19.140625" style="3" hidden="1" customWidth="1"/>
    <col min="5" max="5" width="19.8515625" style="3" hidden="1" customWidth="1"/>
    <col min="6" max="6" width="19.7109375" style="3" hidden="1" customWidth="1"/>
    <col min="7" max="13" width="19.28125" style="3" hidden="1" customWidth="1"/>
    <col min="14" max="14" width="39.28125" style="264" customWidth="1"/>
    <col min="15" max="15" width="21.421875" style="271" customWidth="1"/>
    <col min="16" max="16" width="15.8515625" style="262" hidden="1" customWidth="1"/>
    <col min="17" max="17" width="16.140625" style="262" hidden="1" customWidth="1"/>
    <col min="18" max="18" width="15.7109375" style="262" hidden="1" customWidth="1"/>
    <col min="19" max="19" width="16.421875" style="262" hidden="1" customWidth="1"/>
    <col min="20" max="20" width="16.28125" style="262" hidden="1" customWidth="1"/>
    <col min="21" max="25" width="17.00390625" style="262" hidden="1" customWidth="1"/>
    <col min="26" max="16384" width="9.140625" style="262" customWidth="1"/>
  </cols>
  <sheetData>
    <row r="1" spans="15:25" ht="16.5" thickBot="1">
      <c r="O1" s="738" t="s">
        <v>260</v>
      </c>
      <c r="P1" s="738"/>
      <c r="Q1" s="738"/>
      <c r="U1" s="263"/>
      <c r="V1" s="263"/>
      <c r="W1" s="263"/>
      <c r="X1" s="263"/>
      <c r="Y1" s="263" t="s">
        <v>4</v>
      </c>
    </row>
    <row r="2" spans="1:26" s="264" customFormat="1" ht="16.5" thickTop="1">
      <c r="A2" s="848"/>
      <c r="B2" s="739" t="s">
        <v>211</v>
      </c>
      <c r="C2" s="739"/>
      <c r="D2" s="739"/>
      <c r="E2" s="739"/>
      <c r="F2" s="739"/>
      <c r="G2" s="739"/>
      <c r="H2" s="739"/>
      <c r="I2" s="739"/>
      <c r="J2" s="739"/>
      <c r="K2" s="739"/>
      <c r="L2" s="739"/>
      <c r="M2" s="739"/>
      <c r="N2" s="739"/>
      <c r="O2" s="739"/>
      <c r="P2" s="739"/>
      <c r="Q2" s="740"/>
      <c r="R2" s="273"/>
      <c r="S2" s="273"/>
      <c r="T2" s="273"/>
      <c r="U2" s="273"/>
      <c r="V2" s="273"/>
      <c r="W2" s="273"/>
      <c r="X2" s="273"/>
      <c r="Y2" s="273"/>
      <c r="Z2" s="847"/>
    </row>
    <row r="3" spans="2:26" s="264" customFormat="1" ht="30.75" customHeight="1" thickBot="1">
      <c r="B3" s="274"/>
      <c r="C3" s="128"/>
      <c r="D3" s="128"/>
      <c r="E3" s="128"/>
      <c r="F3" s="129"/>
      <c r="G3" s="129"/>
      <c r="H3" s="129"/>
      <c r="I3" s="129"/>
      <c r="J3" s="129"/>
      <c r="K3" s="129"/>
      <c r="L3" s="129"/>
      <c r="M3" s="129"/>
      <c r="N3" s="846" t="s">
        <v>59</v>
      </c>
      <c r="O3" s="846"/>
      <c r="P3" s="846"/>
      <c r="Q3" s="846"/>
      <c r="R3" s="275"/>
      <c r="S3" s="275"/>
      <c r="T3" s="276"/>
      <c r="U3" s="276"/>
      <c r="V3" s="275"/>
      <c r="W3" s="275"/>
      <c r="X3" s="275"/>
      <c r="Y3" s="275"/>
      <c r="Z3" s="847"/>
    </row>
    <row r="4" spans="2:25" s="279" customFormat="1" ht="35.25" customHeight="1" thickBot="1" thickTop="1">
      <c r="B4" s="277" t="s">
        <v>2</v>
      </c>
      <c r="C4" s="192" t="s">
        <v>90</v>
      </c>
      <c r="D4" s="130" t="s">
        <v>69</v>
      </c>
      <c r="E4" s="130" t="s">
        <v>70</v>
      </c>
      <c r="F4" s="130" t="s">
        <v>57</v>
      </c>
      <c r="G4" s="130" t="s">
        <v>58</v>
      </c>
      <c r="H4" s="130" t="s">
        <v>11</v>
      </c>
      <c r="I4" s="130" t="s">
        <v>12</v>
      </c>
      <c r="J4" s="130" t="s">
        <v>0</v>
      </c>
      <c r="K4" s="130" t="s">
        <v>1</v>
      </c>
      <c r="L4" s="130" t="s">
        <v>47</v>
      </c>
      <c r="M4" s="130" t="s">
        <v>48</v>
      </c>
      <c r="N4" s="278" t="s">
        <v>22</v>
      </c>
      <c r="O4" s="130" t="s">
        <v>90</v>
      </c>
      <c r="P4" s="130" t="s">
        <v>69</v>
      </c>
      <c r="Q4" s="130" t="s">
        <v>70</v>
      </c>
      <c r="R4" s="175" t="s">
        <v>57</v>
      </c>
      <c r="S4" s="146" t="s">
        <v>58</v>
      </c>
      <c r="T4" s="130" t="s">
        <v>11</v>
      </c>
      <c r="U4" s="130" t="s">
        <v>12</v>
      </c>
      <c r="V4" s="130" t="s">
        <v>0</v>
      </c>
      <c r="W4" s="130" t="s">
        <v>1</v>
      </c>
      <c r="X4" s="130" t="s">
        <v>47</v>
      </c>
      <c r="Y4" s="130" t="s">
        <v>48</v>
      </c>
    </row>
    <row r="5" spans="2:25" s="280" customFormat="1" ht="19.5" customHeight="1" thickTop="1">
      <c r="B5" s="281" t="s">
        <v>65</v>
      </c>
      <c r="C5" s="193">
        <f>'1. Társ. bevét-kiad ÖSSZ '!F69</f>
        <v>190418</v>
      </c>
      <c r="D5" s="193" t="e">
        <f>'1. Társ. bevét-kiad ÖSSZ '!G69</f>
        <v>#REF!</v>
      </c>
      <c r="E5" s="176" t="e">
        <f>C5+D5</f>
        <v>#REF!</v>
      </c>
      <c r="F5" s="193" t="e">
        <f>'1. Társ. bevét-kiad ÖSSZ '!I69</f>
        <v>#REF!</v>
      </c>
      <c r="G5" s="176" t="e">
        <f>E5+F5</f>
        <v>#REF!</v>
      </c>
      <c r="H5" s="193" t="e">
        <f>'1. Társ. bevét-kiad ÖSSZ '!K69</f>
        <v>#REF!</v>
      </c>
      <c r="I5" s="176" t="e">
        <f>G5+H5</f>
        <v>#REF!</v>
      </c>
      <c r="J5" s="193" t="e">
        <f>'1. Társ. bevét-kiad ÖSSZ '!M69</f>
        <v>#REF!</v>
      </c>
      <c r="K5" s="176" t="e">
        <f>I5+J5</f>
        <v>#REF!</v>
      </c>
      <c r="L5" s="193" t="e">
        <f>'1. Társ. bevét-kiad ÖSSZ '!O69</f>
        <v>#REF!</v>
      </c>
      <c r="M5" s="176" t="e">
        <f>K5+L5</f>
        <v>#REF!</v>
      </c>
      <c r="N5" s="282" t="s">
        <v>86</v>
      </c>
      <c r="O5" s="229">
        <f>'1. Társ. bevét-kiad ÖSSZ '!F102</f>
        <v>190418</v>
      </c>
      <c r="P5" s="229" t="e">
        <f>'1. Társ. bevét-kiad ÖSSZ '!G102</f>
        <v>#REF!</v>
      </c>
      <c r="Q5" s="565" t="e">
        <f>O5+P5</f>
        <v>#REF!</v>
      </c>
      <c r="R5" s="229" t="e">
        <f>'1. Társ. bevét-kiad ÖSSZ '!I102</f>
        <v>#REF!</v>
      </c>
      <c r="S5" s="565" t="e">
        <f>Q5+R5</f>
        <v>#REF!</v>
      </c>
      <c r="T5" s="229" t="e">
        <f>'1. Társ. bevét-kiad ÖSSZ '!K102</f>
        <v>#REF!</v>
      </c>
      <c r="U5" s="565" t="e">
        <f>S5+T5</f>
        <v>#REF!</v>
      </c>
      <c r="V5" s="229" t="e">
        <f>'1. Társ. bevét-kiad ÖSSZ '!M102</f>
        <v>#REF!</v>
      </c>
      <c r="W5" s="565" t="e">
        <f>U5+V5</f>
        <v>#REF!</v>
      </c>
      <c r="X5" s="229" t="e">
        <f>'1. Társ. bevét-kiad ÖSSZ '!O102</f>
        <v>#REF!</v>
      </c>
      <c r="Y5" s="565" t="e">
        <f>W5+X5</f>
        <v>#REF!</v>
      </c>
    </row>
    <row r="6" spans="2:25" s="280" customFormat="1" ht="19.5" customHeight="1" thickBot="1">
      <c r="B6" s="562" t="s">
        <v>13</v>
      </c>
      <c r="C6" s="563">
        <f>'1. Társ. bevét-kiad ÖSSZ '!F74</f>
        <v>0</v>
      </c>
      <c r="D6" s="563">
        <f>'1. Társ. bevét-kiad ÖSSZ '!G74</f>
        <v>0</v>
      </c>
      <c r="E6" s="176">
        <f>C6+D6</f>
        <v>0</v>
      </c>
      <c r="F6" s="563">
        <f>'1. Társ. bevét-kiad ÖSSZ '!I74</f>
        <v>0</v>
      </c>
      <c r="G6" s="176">
        <f>E6+F6</f>
        <v>0</v>
      </c>
      <c r="H6" s="563">
        <f>'1. Társ. bevét-kiad ÖSSZ '!K74</f>
        <v>0</v>
      </c>
      <c r="I6" s="176">
        <f>G6+H6</f>
        <v>0</v>
      </c>
      <c r="J6" s="563">
        <f>'1. Társ. bevét-kiad ÖSSZ '!M74</f>
        <v>0</v>
      </c>
      <c r="K6" s="176">
        <f>I6+J6</f>
        <v>0</v>
      </c>
      <c r="L6" s="563">
        <f>'1. Társ. bevét-kiad ÖSSZ '!O74</f>
        <v>0</v>
      </c>
      <c r="M6" s="176">
        <f>K6+L6</f>
        <v>0</v>
      </c>
      <c r="N6" s="564" t="s">
        <v>64</v>
      </c>
      <c r="O6" s="229">
        <f>'1. Társ. bevét-kiad ÖSSZ '!F109</f>
        <v>0</v>
      </c>
      <c r="P6" s="229">
        <f>'1. Társ. bevét-kiad ÖSSZ '!G109</f>
        <v>0</v>
      </c>
      <c r="Q6" s="565">
        <f>O6+P6</f>
        <v>0</v>
      </c>
      <c r="R6" s="229">
        <f>'1. Társ. bevét-kiad ÖSSZ '!I109</f>
        <v>0</v>
      </c>
      <c r="S6" s="565">
        <f>Q6+R6</f>
        <v>0</v>
      </c>
      <c r="T6" s="229">
        <f>'1. Társ. bevét-kiad ÖSSZ '!K109</f>
        <v>0</v>
      </c>
      <c r="U6" s="565">
        <f>S6+T6</f>
        <v>0</v>
      </c>
      <c r="V6" s="229">
        <f>'1. Társ. bevét-kiad ÖSSZ '!M109</f>
        <v>0</v>
      </c>
      <c r="W6" s="565">
        <f>U6+V6</f>
        <v>0</v>
      </c>
      <c r="X6" s="229">
        <f>'1. Társ. bevét-kiad ÖSSZ '!O109</f>
        <v>0</v>
      </c>
      <c r="Y6" s="565">
        <f>W6+X6</f>
        <v>0</v>
      </c>
    </row>
    <row r="7" spans="2:25" s="287" customFormat="1" ht="19.5" customHeight="1" thickBot="1" thickTop="1">
      <c r="B7" s="283" t="s">
        <v>66</v>
      </c>
      <c r="C7" s="194">
        <f>SUM(C5:C6)</f>
        <v>190418</v>
      </c>
      <c r="D7" s="131" t="e">
        <f>SUM(D5:D6)</f>
        <v>#REF!</v>
      </c>
      <c r="E7" s="131" t="e">
        <f>C7+D7</f>
        <v>#REF!</v>
      </c>
      <c r="F7" s="131" t="e">
        <f>SUM(F5:F6)</f>
        <v>#REF!</v>
      </c>
      <c r="G7" s="131" t="e">
        <f>E7+F7</f>
        <v>#REF!</v>
      </c>
      <c r="H7" s="131" t="e">
        <f>SUM(H5:H6)</f>
        <v>#REF!</v>
      </c>
      <c r="I7" s="131" t="e">
        <f>G7+H7</f>
        <v>#REF!</v>
      </c>
      <c r="J7" s="131" t="e">
        <f>SUM(J5:J6)</f>
        <v>#REF!</v>
      </c>
      <c r="K7" s="131" t="e">
        <f>I7+J7</f>
        <v>#REF!</v>
      </c>
      <c r="L7" s="131" t="e">
        <f>SUM(L5:L6)</f>
        <v>#REF!</v>
      </c>
      <c r="M7" s="131" t="e">
        <f>K7+L7</f>
        <v>#REF!</v>
      </c>
      <c r="N7" s="284" t="s">
        <v>67</v>
      </c>
      <c r="O7" s="230">
        <f>O5+O6</f>
        <v>190418</v>
      </c>
      <c r="P7" s="285" t="e">
        <f>SUM(P5:P6)</f>
        <v>#REF!</v>
      </c>
      <c r="Q7" s="285" t="e">
        <f>O7+P7</f>
        <v>#REF!</v>
      </c>
      <c r="R7" s="286" t="e">
        <f>SUM(R5:R6)</f>
        <v>#REF!</v>
      </c>
      <c r="S7" s="285" t="e">
        <f>Q7+R7</f>
        <v>#REF!</v>
      </c>
      <c r="T7" s="285" t="e">
        <f>SUM(T5:T6)</f>
        <v>#REF!</v>
      </c>
      <c r="U7" s="285" t="e">
        <f>S7+T7</f>
        <v>#REF!</v>
      </c>
      <c r="V7" s="285" t="e">
        <f>SUM(V5:V6)</f>
        <v>#REF!</v>
      </c>
      <c r="W7" s="285" t="e">
        <f>U7+V7</f>
        <v>#REF!</v>
      </c>
      <c r="X7" s="285" t="e">
        <f>SUM(X5:X6)</f>
        <v>#REF!</v>
      </c>
      <c r="Y7" s="285" t="e">
        <f>W7+X7</f>
        <v>#REF!</v>
      </c>
    </row>
    <row r="8" spans="3:18" ht="19.5" customHeight="1" hidden="1" thickTop="1"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O8" s="288"/>
      <c r="P8" s="265"/>
      <c r="Q8" s="265" t="e">
        <f>E7-Q7</f>
        <v>#REF!</v>
      </c>
      <c r="R8" s="265"/>
    </row>
    <row r="9" spans="3:18" ht="19.5" customHeight="1" thickTop="1"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89"/>
      <c r="O9" s="290"/>
      <c r="P9" s="265"/>
      <c r="Q9" s="265"/>
      <c r="R9" s="265"/>
    </row>
    <row r="10" spans="2:15" ht="19.5" customHeight="1">
      <c r="B10" s="291"/>
      <c r="O10" s="292"/>
    </row>
    <row r="11" ht="19.5" customHeight="1"/>
    <row r="12" ht="19.5" customHeight="1"/>
    <row r="13" ht="19.5" customHeight="1"/>
  </sheetData>
  <sheetProtection/>
  <mergeCells count="3">
    <mergeCell ref="O1:Q1"/>
    <mergeCell ref="B2:Q2"/>
    <mergeCell ref="N3:Q3"/>
  </mergeCells>
  <printOptions/>
  <pageMargins left="0.75" right="1.11" top="1" bottom="1" header="0.5" footer="0.5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"/>
  <sheetViews>
    <sheetView zoomScaleSheetLayoutView="75" zoomScalePageLayoutView="0" workbookViewId="0" topLeftCell="A1">
      <pane ySplit="4" topLeftCell="A8" activePane="bottomLeft" state="frozen"/>
      <selection pane="topLeft" activeCell="K56" sqref="K56"/>
      <selection pane="bottomLeft" activeCell="A23" sqref="A23"/>
    </sheetView>
  </sheetViews>
  <sheetFormatPr defaultColWidth="9.140625" defaultRowHeight="12.75"/>
  <cols>
    <col min="1" max="1" width="58.421875" style="293" customWidth="1"/>
    <col min="2" max="2" width="16.421875" style="293" customWidth="1"/>
    <col min="3" max="3" width="16.421875" style="293" hidden="1" customWidth="1"/>
    <col min="4" max="12" width="16.7109375" style="293" hidden="1" customWidth="1"/>
    <col min="13" max="13" width="62.140625" style="293" customWidth="1"/>
    <col min="14" max="14" width="16.7109375" style="293" bestFit="1" customWidth="1"/>
    <col min="15" max="15" width="15.28125" style="326" hidden="1" customWidth="1"/>
    <col min="16" max="18" width="18.140625" style="293" hidden="1" customWidth="1"/>
    <col min="19" max="19" width="17.140625" style="293" hidden="1" customWidth="1"/>
    <col min="20" max="22" width="17.00390625" style="293" hidden="1" customWidth="1"/>
    <col min="23" max="23" width="0.13671875" style="293" customWidth="1"/>
    <col min="24" max="24" width="7.421875" style="293" hidden="1" customWidth="1"/>
    <col min="25" max="26" width="14.421875" style="293" bestFit="1" customWidth="1"/>
    <col min="27" max="16384" width="9.140625" style="293" customWidth="1"/>
  </cols>
  <sheetData>
    <row r="1" spans="14:80" ht="16.5" thickBot="1">
      <c r="N1" s="744" t="s">
        <v>254</v>
      </c>
      <c r="O1" s="744"/>
      <c r="P1" s="744"/>
      <c r="Q1" s="294"/>
      <c r="R1" s="294"/>
      <c r="S1" s="295"/>
      <c r="T1" s="261"/>
      <c r="U1" s="261"/>
      <c r="V1" s="261"/>
      <c r="W1" s="261"/>
      <c r="X1" s="261" t="s">
        <v>5</v>
      </c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  <c r="AM1" s="295"/>
      <c r="AN1" s="295"/>
      <c r="AO1" s="295"/>
      <c r="AP1" s="295"/>
      <c r="AQ1" s="295"/>
      <c r="AR1" s="295"/>
      <c r="AS1" s="295"/>
      <c r="AT1" s="295"/>
      <c r="AU1" s="295"/>
      <c r="AV1" s="295"/>
      <c r="AW1" s="295"/>
      <c r="AX1" s="295"/>
      <c r="AY1" s="295"/>
      <c r="AZ1" s="295"/>
      <c r="BA1" s="295"/>
      <c r="BB1" s="295"/>
      <c r="BC1" s="295"/>
      <c r="BD1" s="295"/>
      <c r="BE1" s="295"/>
      <c r="BF1" s="295"/>
      <c r="BG1" s="295"/>
      <c r="BH1" s="295"/>
      <c r="BI1" s="295"/>
      <c r="BJ1" s="295"/>
      <c r="BK1" s="295"/>
      <c r="BL1" s="295"/>
      <c r="BM1" s="295"/>
      <c r="BN1" s="295"/>
      <c r="BO1" s="295"/>
      <c r="BP1" s="295"/>
      <c r="BQ1" s="295"/>
      <c r="BR1" s="295"/>
      <c r="BS1" s="295"/>
      <c r="BT1" s="295"/>
      <c r="BU1" s="295"/>
      <c r="BV1" s="295"/>
      <c r="BW1" s="295"/>
      <c r="BX1" s="295"/>
      <c r="BY1" s="295"/>
      <c r="BZ1" s="295"/>
      <c r="CA1" s="295"/>
      <c r="CB1" s="295"/>
    </row>
    <row r="2" spans="1:80" ht="17.25" thickBot="1" thickTop="1">
      <c r="A2" s="745" t="s">
        <v>215</v>
      </c>
      <c r="B2" s="746"/>
      <c r="C2" s="746"/>
      <c r="D2" s="746"/>
      <c r="E2" s="746"/>
      <c r="F2" s="746"/>
      <c r="G2" s="746"/>
      <c r="H2" s="746"/>
      <c r="I2" s="746"/>
      <c r="J2" s="746"/>
      <c r="K2" s="746"/>
      <c r="L2" s="746"/>
      <c r="M2" s="746"/>
      <c r="N2" s="746"/>
      <c r="O2" s="746"/>
      <c r="P2" s="747"/>
      <c r="Q2" s="296"/>
      <c r="R2" s="296"/>
      <c r="S2" s="297"/>
      <c r="T2" s="297"/>
      <c r="U2" s="297"/>
      <c r="V2" s="297"/>
      <c r="W2" s="297"/>
      <c r="X2" s="298"/>
      <c r="Y2" s="295"/>
      <c r="Z2" s="295"/>
      <c r="AA2" s="295"/>
      <c r="AB2" s="295"/>
      <c r="AC2" s="295"/>
      <c r="AD2" s="295"/>
      <c r="AE2" s="295"/>
      <c r="AF2" s="295"/>
      <c r="AG2" s="295"/>
      <c r="AH2" s="295"/>
      <c r="AI2" s="295"/>
      <c r="AJ2" s="295"/>
      <c r="AK2" s="295"/>
      <c r="AL2" s="295"/>
      <c r="AM2" s="295"/>
      <c r="AN2" s="295"/>
      <c r="AO2" s="295"/>
      <c r="AP2" s="295"/>
      <c r="AQ2" s="295"/>
      <c r="AR2" s="295"/>
      <c r="AS2" s="295"/>
      <c r="AT2" s="295"/>
      <c r="AU2" s="295"/>
      <c r="AV2" s="295"/>
      <c r="AW2" s="295"/>
      <c r="AX2" s="295"/>
      <c r="AY2" s="295"/>
      <c r="AZ2" s="295"/>
      <c r="BA2" s="295"/>
      <c r="BB2" s="295"/>
      <c r="BC2" s="295"/>
      <c r="BD2" s="295"/>
      <c r="BE2" s="295"/>
      <c r="BF2" s="295"/>
      <c r="BG2" s="295"/>
      <c r="BH2" s="295"/>
      <c r="BI2" s="295"/>
      <c r="BJ2" s="295"/>
      <c r="BK2" s="295"/>
      <c r="BL2" s="295"/>
      <c r="BM2" s="295"/>
      <c r="BN2" s="295"/>
      <c r="BO2" s="295"/>
      <c r="BP2" s="295"/>
      <c r="BQ2" s="295"/>
      <c r="BR2" s="295"/>
      <c r="BS2" s="295"/>
      <c r="BT2" s="295"/>
      <c r="BU2" s="295"/>
      <c r="BV2" s="295"/>
      <c r="BW2" s="295"/>
      <c r="BX2" s="295"/>
      <c r="BY2" s="295"/>
      <c r="BZ2" s="295"/>
      <c r="CA2" s="295"/>
      <c r="CB2" s="295"/>
    </row>
    <row r="3" spans="1:80" s="304" customFormat="1" ht="20.25" customHeight="1" thickBot="1" thickTop="1">
      <c r="A3" s="748" t="s">
        <v>246</v>
      </c>
      <c r="B3" s="749"/>
      <c r="C3" s="749"/>
      <c r="D3" s="749"/>
      <c r="E3" s="749"/>
      <c r="F3" s="749"/>
      <c r="G3" s="749"/>
      <c r="H3" s="749"/>
      <c r="I3" s="749"/>
      <c r="J3" s="749"/>
      <c r="K3" s="749"/>
      <c r="L3" s="749"/>
      <c r="M3" s="749"/>
      <c r="N3" s="749"/>
      <c r="O3" s="749"/>
      <c r="P3" s="750"/>
      <c r="Q3" s="299"/>
      <c r="R3" s="299"/>
      <c r="S3" s="300"/>
      <c r="T3" s="300"/>
      <c r="U3" s="301"/>
      <c r="V3" s="301"/>
      <c r="W3" s="301"/>
      <c r="X3" s="302"/>
      <c r="Y3" s="303"/>
      <c r="Z3" s="303"/>
      <c r="AA3" s="303"/>
      <c r="AB3" s="303"/>
      <c r="AC3" s="303"/>
      <c r="AD3" s="303"/>
      <c r="AE3" s="303"/>
      <c r="AF3" s="303"/>
      <c r="AG3" s="303"/>
      <c r="AH3" s="303"/>
      <c r="AI3" s="303"/>
      <c r="AJ3" s="303"/>
      <c r="AK3" s="303"/>
      <c r="AL3" s="303"/>
      <c r="AM3" s="303"/>
      <c r="AN3" s="303"/>
      <c r="AO3" s="303"/>
      <c r="AP3" s="303"/>
      <c r="AQ3" s="303"/>
      <c r="AR3" s="303"/>
      <c r="AS3" s="303"/>
      <c r="AT3" s="303"/>
      <c r="AU3" s="303"/>
      <c r="AV3" s="303"/>
      <c r="AW3" s="303"/>
      <c r="AX3" s="303"/>
      <c r="AY3" s="303"/>
      <c r="AZ3" s="303"/>
      <c r="BA3" s="303"/>
      <c r="BB3" s="303"/>
      <c r="BC3" s="303"/>
      <c r="BD3" s="303"/>
      <c r="BE3" s="303"/>
      <c r="BF3" s="303"/>
      <c r="BG3" s="303"/>
      <c r="BH3" s="303"/>
      <c r="BI3" s="303"/>
      <c r="BJ3" s="303"/>
      <c r="BK3" s="303"/>
      <c r="BL3" s="303"/>
      <c r="BM3" s="303"/>
      <c r="BN3" s="303"/>
      <c r="BO3" s="303"/>
      <c r="BP3" s="303"/>
      <c r="BQ3" s="303"/>
      <c r="BR3" s="303"/>
      <c r="BS3" s="303"/>
      <c r="BT3" s="303"/>
      <c r="BU3" s="303"/>
      <c r="BV3" s="303"/>
      <c r="BW3" s="303"/>
      <c r="BX3" s="303"/>
      <c r="BY3" s="303"/>
      <c r="BZ3" s="303"/>
      <c r="CA3" s="303"/>
      <c r="CB3" s="303"/>
    </row>
    <row r="4" spans="1:80" s="304" customFormat="1" ht="19.5" customHeight="1" thickBot="1" thickTop="1">
      <c r="A4" s="305" t="s">
        <v>16</v>
      </c>
      <c r="B4" s="306" t="s">
        <v>91</v>
      </c>
      <c r="C4" s="306" t="s">
        <v>69</v>
      </c>
      <c r="D4" s="306" t="s">
        <v>70</v>
      </c>
      <c r="E4" s="306" t="s">
        <v>57</v>
      </c>
      <c r="F4" s="306" t="s">
        <v>58</v>
      </c>
      <c r="G4" s="306" t="s">
        <v>11</v>
      </c>
      <c r="H4" s="306" t="s">
        <v>12</v>
      </c>
      <c r="I4" s="306" t="s">
        <v>0</v>
      </c>
      <c r="J4" s="306" t="s">
        <v>1</v>
      </c>
      <c r="K4" s="306" t="s">
        <v>47</v>
      </c>
      <c r="L4" s="306" t="s">
        <v>48</v>
      </c>
      <c r="M4" s="307" t="s">
        <v>17</v>
      </c>
      <c r="N4" s="308" t="s">
        <v>91</v>
      </c>
      <c r="O4" s="309" t="s">
        <v>69</v>
      </c>
      <c r="P4" s="310" t="s">
        <v>70</v>
      </c>
      <c r="Q4" s="311" t="s">
        <v>57</v>
      </c>
      <c r="R4" s="308" t="s">
        <v>58</v>
      </c>
      <c r="S4" s="308" t="s">
        <v>11</v>
      </c>
      <c r="T4" s="312" t="s">
        <v>12</v>
      </c>
      <c r="U4" s="308" t="s">
        <v>0</v>
      </c>
      <c r="V4" s="312" t="s">
        <v>1</v>
      </c>
      <c r="W4" s="308" t="s">
        <v>47</v>
      </c>
      <c r="X4" s="312" t="s">
        <v>48</v>
      </c>
      <c r="Y4" s="303"/>
      <c r="Z4" s="303"/>
      <c r="AA4" s="303"/>
      <c r="AB4" s="303"/>
      <c r="AC4" s="303"/>
      <c r="AD4" s="303"/>
      <c r="AE4" s="303"/>
      <c r="AF4" s="303"/>
      <c r="AG4" s="303"/>
      <c r="AH4" s="303"/>
      <c r="AI4" s="303"/>
      <c r="AJ4" s="303"/>
      <c r="AK4" s="303"/>
      <c r="AL4" s="303"/>
      <c r="AM4" s="303"/>
      <c r="AN4" s="303"/>
      <c r="AO4" s="303"/>
      <c r="AP4" s="303"/>
      <c r="AQ4" s="303"/>
      <c r="AR4" s="303"/>
      <c r="AS4" s="303"/>
      <c r="AT4" s="303"/>
      <c r="AU4" s="303"/>
      <c r="AV4" s="303"/>
      <c r="AW4" s="303"/>
      <c r="AX4" s="303"/>
      <c r="AY4" s="303"/>
      <c r="AZ4" s="303"/>
      <c r="BA4" s="303"/>
      <c r="BB4" s="303"/>
      <c r="BC4" s="303"/>
      <c r="BD4" s="303"/>
      <c r="BE4" s="303"/>
      <c r="BF4" s="303"/>
      <c r="BG4" s="303"/>
      <c r="BH4" s="303"/>
      <c r="BI4" s="303"/>
      <c r="BJ4" s="303"/>
      <c r="BK4" s="303"/>
      <c r="BL4" s="303"/>
      <c r="BM4" s="303"/>
      <c r="BN4" s="303"/>
      <c r="BO4" s="303"/>
      <c r="BP4" s="303"/>
      <c r="BQ4" s="303"/>
      <c r="BR4" s="303"/>
      <c r="BS4" s="303"/>
      <c r="BT4" s="303"/>
      <c r="BU4" s="303"/>
      <c r="BV4" s="303"/>
      <c r="BW4" s="303"/>
      <c r="BX4" s="303"/>
      <c r="BY4" s="303"/>
      <c r="BZ4" s="303"/>
      <c r="CA4" s="303"/>
      <c r="CB4" s="303"/>
    </row>
    <row r="5" spans="1:24" ht="19.5" customHeight="1" thickTop="1">
      <c r="A5" s="227" t="s">
        <v>97</v>
      </c>
      <c r="B5" s="313">
        <f>'1. Társ. bevét-kiad ÖSSZ '!F21</f>
        <v>174292</v>
      </c>
      <c r="C5" s="313">
        <f>'[3]1. Önk. bevét-kiad ÖSSZ'!G30</f>
        <v>0</v>
      </c>
      <c r="D5" s="314">
        <f>B5+C5</f>
        <v>174292</v>
      </c>
      <c r="E5" s="313">
        <f>'[3]1. Önk. bevét-kiad ÖSSZ'!I30</f>
        <v>0</v>
      </c>
      <c r="F5" s="314">
        <f aca="true" t="shared" si="0" ref="F5:F11">D5+E5</f>
        <v>174292</v>
      </c>
      <c r="G5" s="314">
        <v>0</v>
      </c>
      <c r="H5" s="314">
        <f>F5+G5</f>
        <v>174292</v>
      </c>
      <c r="I5" s="313">
        <f>'[3]1. Önk. bevét-kiad ÖSSZ'!M30</f>
        <v>0</v>
      </c>
      <c r="J5" s="314">
        <f>H5+I5</f>
        <v>174292</v>
      </c>
      <c r="K5" s="313">
        <f>'[3]1. Önk. bevét-kiad ÖSSZ'!O30</f>
        <v>0</v>
      </c>
      <c r="L5" s="314">
        <f>J5+K5</f>
        <v>174292</v>
      </c>
      <c r="M5" s="315" t="s">
        <v>93</v>
      </c>
      <c r="N5" s="316">
        <f>'1. Társ. bevét-kiad ÖSSZ '!F82</f>
        <v>106046</v>
      </c>
      <c r="O5" s="316">
        <f>'[3]1. Önk. bevét-kiad ÖSSZ'!G79</f>
        <v>0</v>
      </c>
      <c r="P5" s="317">
        <f>N5+O5</f>
        <v>106046</v>
      </c>
      <c r="Q5" s="318">
        <f>'[3]1. Önk. bevét-kiad ÖSSZ'!I79</f>
        <v>0</v>
      </c>
      <c r="R5" s="316">
        <f>P5+Q5</f>
        <v>106046</v>
      </c>
      <c r="S5" s="316">
        <v>0</v>
      </c>
      <c r="T5" s="317">
        <f>R5+S5</f>
        <v>106046</v>
      </c>
      <c r="U5" s="316">
        <f>'[3]1. Önk. bevét-kiad ÖSSZ'!M79</f>
        <v>0</v>
      </c>
      <c r="V5" s="317">
        <f>T5+U5</f>
        <v>106046</v>
      </c>
      <c r="W5" s="316">
        <f>'[3]1. Önk. bevét-kiad ÖSSZ'!O79</f>
        <v>0</v>
      </c>
      <c r="X5" s="317">
        <f>V5+W5</f>
        <v>106046</v>
      </c>
    </row>
    <row r="6" spans="1:24" ht="19.5" customHeight="1">
      <c r="A6" s="228" t="s">
        <v>98</v>
      </c>
      <c r="B6" s="325">
        <f>'1. Társ. bevét-kiad ÖSSZ '!F33</f>
        <v>16126</v>
      </c>
      <c r="C6" s="319">
        <f>'[3]1. Önk. bevét-kiad ÖSSZ'!G31</f>
        <v>0</v>
      </c>
      <c r="D6" s="320">
        <f>B6+C6</f>
        <v>16126</v>
      </c>
      <c r="E6" s="319">
        <f>'[3]1. Önk. bevét-kiad ÖSSZ'!I31</f>
        <v>0</v>
      </c>
      <c r="F6" s="320">
        <f t="shared" si="0"/>
        <v>16126</v>
      </c>
      <c r="G6" s="320">
        <v>0</v>
      </c>
      <c r="H6" s="320">
        <f>F6+G6</f>
        <v>16126</v>
      </c>
      <c r="I6" s="319" t="e">
        <f>'[3]1. Önk. bevét-kiad ÖSSZ'!M31</f>
        <v>#REF!</v>
      </c>
      <c r="J6" s="320" t="e">
        <f>H6+I6</f>
        <v>#REF!</v>
      </c>
      <c r="K6" s="319">
        <f>'[3]1. Önk. bevét-kiad ÖSSZ'!O31</f>
        <v>0</v>
      </c>
      <c r="L6" s="320" t="e">
        <f>J6+K6</f>
        <v>#REF!</v>
      </c>
      <c r="M6" s="321" t="s">
        <v>94</v>
      </c>
      <c r="N6" s="322">
        <f>'1. Társ. bevét-kiad ÖSSZ '!F83</f>
        <v>30379</v>
      </c>
      <c r="O6" s="322">
        <f>'[3]1. Önk. bevét-kiad ÖSSZ'!G82</f>
        <v>0</v>
      </c>
      <c r="P6" s="323">
        <f>N6+O6</f>
        <v>30379</v>
      </c>
      <c r="Q6" s="324">
        <f>'[3]1. Önk. bevét-kiad ÖSSZ'!I82</f>
        <v>0</v>
      </c>
      <c r="R6" s="322">
        <f>P6+Q6</f>
        <v>30379</v>
      </c>
      <c r="S6" s="322">
        <v>0</v>
      </c>
      <c r="T6" s="323">
        <f>R6+S6</f>
        <v>30379</v>
      </c>
      <c r="U6" s="322">
        <f>'[3]1. Önk. bevét-kiad ÖSSZ'!M82</f>
        <v>0</v>
      </c>
      <c r="V6" s="323">
        <f>T6+U6</f>
        <v>30379</v>
      </c>
      <c r="W6" s="322">
        <f>'[3]1. Önk. bevét-kiad ÖSSZ'!O82</f>
        <v>0</v>
      </c>
      <c r="X6" s="323">
        <f>V6+W6</f>
        <v>30379</v>
      </c>
    </row>
    <row r="7" spans="1:24" ht="19.5" customHeight="1">
      <c r="A7" s="228" t="s">
        <v>99</v>
      </c>
      <c r="B7" s="325">
        <f>'1. Társ. bevét-kiad ÖSSZ '!F37</f>
        <v>0</v>
      </c>
      <c r="C7" s="325">
        <f>'[3]1. Önk. bevét-kiad ÖSSZ'!G32</f>
        <v>0</v>
      </c>
      <c r="D7" s="320">
        <f>B7+C7</f>
        <v>0</v>
      </c>
      <c r="E7" s="325" t="e">
        <f>'[3]1. Önk. bevét-kiad ÖSSZ'!I32</f>
        <v>#REF!</v>
      </c>
      <c r="F7" s="320" t="e">
        <f t="shared" si="0"/>
        <v>#REF!</v>
      </c>
      <c r="G7" s="320">
        <v>0</v>
      </c>
      <c r="H7" s="320" t="e">
        <f>F7+G7</f>
        <v>#REF!</v>
      </c>
      <c r="I7" s="325" t="e">
        <f>'[3]1. Önk. bevét-kiad ÖSSZ'!M32</f>
        <v>#REF!</v>
      </c>
      <c r="J7" s="320" t="e">
        <f>H7+I7</f>
        <v>#REF!</v>
      </c>
      <c r="K7" s="325" t="e">
        <f>'[3]1. Önk. bevét-kiad ÖSSZ'!O32</f>
        <v>#REF!</v>
      </c>
      <c r="L7" s="320" t="e">
        <f>J7+K7</f>
        <v>#REF!</v>
      </c>
      <c r="M7" s="321" t="s">
        <v>95</v>
      </c>
      <c r="N7" s="322">
        <f>'1. Társ. bevét-kiad ÖSSZ '!F84</f>
        <v>53401</v>
      </c>
      <c r="O7" s="322" t="e">
        <f>'[3]1. Önk. bevét-kiad ÖSSZ'!#REF!</f>
        <v>#REF!</v>
      </c>
      <c r="P7" s="323" t="e">
        <f>N7+O7</f>
        <v>#REF!</v>
      </c>
      <c r="Q7" s="324" t="e">
        <f>'[3]1. Önk. bevét-kiad ÖSSZ'!#REF!</f>
        <v>#REF!</v>
      </c>
      <c r="R7" s="322" t="e">
        <f>P7+Q7</f>
        <v>#REF!</v>
      </c>
      <c r="S7" s="322" t="e">
        <f>'[3]1. Önk. bevét-kiad ÖSSZ'!#REF!</f>
        <v>#REF!</v>
      </c>
      <c r="T7" s="323" t="e">
        <f>R7+S7</f>
        <v>#REF!</v>
      </c>
      <c r="U7" s="322" t="e">
        <f>'[3]1. Önk. bevét-kiad ÖSSZ'!#REF!</f>
        <v>#REF!</v>
      </c>
      <c r="V7" s="323" t="e">
        <f>T7+U7</f>
        <v>#REF!</v>
      </c>
      <c r="W7" s="322" t="e">
        <f>'[3]1. Önk. bevét-kiad ÖSSZ'!#REF!</f>
        <v>#REF!</v>
      </c>
      <c r="X7" s="323" t="e">
        <f>V7+W7</f>
        <v>#REF!</v>
      </c>
    </row>
    <row r="8" spans="1:24" ht="19.5" customHeight="1" thickBot="1">
      <c r="A8" s="228"/>
      <c r="B8" s="325"/>
      <c r="C8" s="325">
        <f>'[3]1. Önk. bevét-kiad ÖSSZ'!G33</f>
        <v>0</v>
      </c>
      <c r="D8" s="320">
        <f>B8+C8</f>
        <v>0</v>
      </c>
      <c r="E8" s="325">
        <f>'[3]1. Önk. bevét-kiad ÖSSZ'!I33</f>
        <v>0</v>
      </c>
      <c r="F8" s="320">
        <f t="shared" si="0"/>
        <v>0</v>
      </c>
      <c r="G8" s="320">
        <v>0</v>
      </c>
      <c r="H8" s="320">
        <f>F8+G8</f>
        <v>0</v>
      </c>
      <c r="I8" s="325" t="e">
        <f>'[3]1. Önk. bevét-kiad ÖSSZ'!M33</f>
        <v>#REF!</v>
      </c>
      <c r="J8" s="320" t="e">
        <f>H8+I8</f>
        <v>#REF!</v>
      </c>
      <c r="K8" s="325" t="e">
        <f>'[3]1. Önk. bevét-kiad ÖSSZ'!O33</f>
        <v>#REF!</v>
      </c>
      <c r="L8" s="320" t="e">
        <f>J8+K8</f>
        <v>#REF!</v>
      </c>
      <c r="M8" s="401" t="s">
        <v>96</v>
      </c>
      <c r="N8" s="341">
        <f>'1. Társ. bevét-kiad ÖSSZ '!F89</f>
        <v>0</v>
      </c>
      <c r="O8" s="322">
        <f>'[3]1. Önk. bevét-kiad ÖSSZ'!G104</f>
        <v>0</v>
      </c>
      <c r="P8" s="323">
        <f>N8+O8</f>
        <v>0</v>
      </c>
      <c r="Q8" s="324">
        <f>'[3]1. Önk. bevét-kiad ÖSSZ'!I104</f>
        <v>0</v>
      </c>
      <c r="R8" s="322">
        <f>P8+Q8</f>
        <v>0</v>
      </c>
      <c r="S8" s="322">
        <v>0</v>
      </c>
      <c r="T8" s="323">
        <f>R8+S8</f>
        <v>0</v>
      </c>
      <c r="U8" s="322">
        <f>'[3]1. Önk. bevét-kiad ÖSSZ'!M104</f>
        <v>0</v>
      </c>
      <c r="V8" s="323">
        <f>T8+U8</f>
        <v>0</v>
      </c>
      <c r="W8" s="322">
        <f>'[3]1. Önk. bevét-kiad ÖSSZ'!O104</f>
        <v>0</v>
      </c>
      <c r="X8" s="323">
        <f>V8+W8</f>
        <v>0</v>
      </c>
    </row>
    <row r="9" spans="1:24" ht="19.5" customHeight="1" hidden="1" thickBot="1">
      <c r="A9" s="398"/>
      <c r="B9" s="399"/>
      <c r="C9" s="399"/>
      <c r="D9" s="400"/>
      <c r="E9" s="399"/>
      <c r="F9" s="400"/>
      <c r="G9" s="400"/>
      <c r="H9" s="400"/>
      <c r="I9" s="399"/>
      <c r="J9" s="400"/>
      <c r="K9" s="399"/>
      <c r="L9" s="400"/>
      <c r="M9" s="665"/>
      <c r="N9" s="666"/>
      <c r="O9" s="341"/>
      <c r="P9" s="342"/>
      <c r="Q9" s="402"/>
      <c r="R9" s="341"/>
      <c r="S9" s="341"/>
      <c r="T9" s="342"/>
      <c r="U9" s="341"/>
      <c r="V9" s="342"/>
      <c r="W9" s="341"/>
      <c r="X9" s="342"/>
    </row>
    <row r="10" spans="1:256" s="332" customFormat="1" ht="19.5" customHeight="1" thickBot="1" thickTop="1">
      <c r="A10" s="305" t="s">
        <v>83</v>
      </c>
      <c r="B10" s="327">
        <f>SUM(B5:B8)</f>
        <v>190418</v>
      </c>
      <c r="C10" s="327">
        <f>SUM(C5:C8)</f>
        <v>0</v>
      </c>
      <c r="D10" s="327">
        <f>B10+C10</f>
        <v>190418</v>
      </c>
      <c r="E10" s="327" t="e">
        <f>SUM(E5:E8)</f>
        <v>#REF!</v>
      </c>
      <c r="F10" s="327" t="e">
        <f t="shared" si="0"/>
        <v>#REF!</v>
      </c>
      <c r="G10" s="327">
        <f>SUM(G5:G8)</f>
        <v>0</v>
      </c>
      <c r="H10" s="328" t="e">
        <f>F10+G10</f>
        <v>#REF!</v>
      </c>
      <c r="I10" s="327" t="e">
        <f>SUM(I5:I8)</f>
        <v>#REF!</v>
      </c>
      <c r="J10" s="328" t="e">
        <f>H10+I10</f>
        <v>#REF!</v>
      </c>
      <c r="K10" s="327" t="e">
        <f>SUM(K5:K8)</f>
        <v>#REF!</v>
      </c>
      <c r="L10" s="328" t="e">
        <f>J10+K10</f>
        <v>#REF!</v>
      </c>
      <c r="M10" s="307" t="s">
        <v>81</v>
      </c>
      <c r="N10" s="593">
        <f>SUM(N5:N9)</f>
        <v>189826</v>
      </c>
      <c r="O10" s="329" t="e">
        <f>SUM(O5:O8)</f>
        <v>#REF!</v>
      </c>
      <c r="P10" s="330" t="e">
        <f>N10+O10</f>
        <v>#REF!</v>
      </c>
      <c r="Q10" s="331" t="e">
        <f>SUM(Q5:Q8)</f>
        <v>#REF!</v>
      </c>
      <c r="R10" s="329" t="e">
        <f>P10+Q10</f>
        <v>#REF!</v>
      </c>
      <c r="S10" s="329" t="e">
        <f>SUM(S5:S8)</f>
        <v>#REF!</v>
      </c>
      <c r="T10" s="330" t="e">
        <f>R10+S10+1</f>
        <v>#REF!</v>
      </c>
      <c r="U10" s="329" t="e">
        <f>SUM(U5:U8)</f>
        <v>#REF!</v>
      </c>
      <c r="V10" s="330" t="e">
        <f>T10+U10+1</f>
        <v>#REF!</v>
      </c>
      <c r="W10" s="329" t="e">
        <f>SUM(W5:W8)</f>
        <v>#REF!</v>
      </c>
      <c r="X10" s="330" t="e">
        <f>V10+W10+1</f>
        <v>#REF!</v>
      </c>
      <c r="Y10" s="303"/>
      <c r="Z10" s="303"/>
      <c r="AA10" s="303"/>
      <c r="AB10" s="303"/>
      <c r="AC10" s="303"/>
      <c r="AD10" s="303"/>
      <c r="AE10" s="303"/>
      <c r="AF10" s="303"/>
      <c r="AG10" s="303"/>
      <c r="AH10" s="303"/>
      <c r="AI10" s="303"/>
      <c r="AJ10" s="303"/>
      <c r="AK10" s="303"/>
      <c r="AL10" s="303"/>
      <c r="AM10" s="303"/>
      <c r="AN10" s="303"/>
      <c r="AO10" s="303"/>
      <c r="AP10" s="303"/>
      <c r="AQ10" s="303"/>
      <c r="AR10" s="303"/>
      <c r="AS10" s="303"/>
      <c r="AT10" s="303"/>
      <c r="AU10" s="303"/>
      <c r="AV10" s="303"/>
      <c r="AW10" s="303"/>
      <c r="AX10" s="303"/>
      <c r="AY10" s="303"/>
      <c r="AZ10" s="303"/>
      <c r="BA10" s="303"/>
      <c r="BB10" s="303"/>
      <c r="BC10" s="303"/>
      <c r="BD10" s="303"/>
      <c r="BE10" s="303"/>
      <c r="BF10" s="303"/>
      <c r="BG10" s="303"/>
      <c r="BH10" s="303"/>
      <c r="BI10" s="303"/>
      <c r="BJ10" s="303"/>
      <c r="BK10" s="303"/>
      <c r="BL10" s="303"/>
      <c r="BM10" s="303"/>
      <c r="BN10" s="303"/>
      <c r="BO10" s="303"/>
      <c r="BP10" s="303"/>
      <c r="BQ10" s="303"/>
      <c r="BR10" s="303"/>
      <c r="BS10" s="303"/>
      <c r="BT10" s="303"/>
      <c r="BU10" s="303"/>
      <c r="BV10" s="303"/>
      <c r="BW10" s="303"/>
      <c r="BX10" s="303"/>
      <c r="BY10" s="303"/>
      <c r="BZ10" s="303"/>
      <c r="CA10" s="303"/>
      <c r="CB10" s="303"/>
      <c r="CC10" s="303"/>
      <c r="CD10" s="303"/>
      <c r="CE10" s="303"/>
      <c r="CF10" s="303"/>
      <c r="CG10" s="303"/>
      <c r="CH10" s="303"/>
      <c r="CI10" s="303"/>
      <c r="CJ10" s="303"/>
      <c r="CK10" s="303"/>
      <c r="CL10" s="303"/>
      <c r="CM10" s="303"/>
      <c r="CN10" s="303"/>
      <c r="CO10" s="303"/>
      <c r="CP10" s="303"/>
      <c r="CQ10" s="303"/>
      <c r="CR10" s="303"/>
      <c r="CS10" s="303"/>
      <c r="CT10" s="303"/>
      <c r="CU10" s="303"/>
      <c r="CV10" s="303"/>
      <c r="CW10" s="303"/>
      <c r="CX10" s="303"/>
      <c r="CY10" s="303"/>
      <c r="CZ10" s="303"/>
      <c r="DA10" s="303"/>
      <c r="DB10" s="303"/>
      <c r="DC10" s="303"/>
      <c r="DD10" s="303"/>
      <c r="DE10" s="303"/>
      <c r="DF10" s="303"/>
      <c r="DG10" s="303"/>
      <c r="DH10" s="303"/>
      <c r="DI10" s="303"/>
      <c r="DJ10" s="303"/>
      <c r="DK10" s="303"/>
      <c r="DL10" s="303"/>
      <c r="DM10" s="303"/>
      <c r="DN10" s="303"/>
      <c r="DO10" s="303"/>
      <c r="DP10" s="303"/>
      <c r="DQ10" s="303"/>
      <c r="DR10" s="303"/>
      <c r="DS10" s="303"/>
      <c r="DT10" s="303"/>
      <c r="DU10" s="303"/>
      <c r="DV10" s="303"/>
      <c r="DW10" s="303"/>
      <c r="DX10" s="303"/>
      <c r="DY10" s="303"/>
      <c r="DZ10" s="303"/>
      <c r="EA10" s="303"/>
      <c r="EB10" s="303"/>
      <c r="EC10" s="303"/>
      <c r="ED10" s="303"/>
      <c r="EE10" s="303"/>
      <c r="EF10" s="303"/>
      <c r="EG10" s="303"/>
      <c r="EH10" s="303"/>
      <c r="EI10" s="303"/>
      <c r="EJ10" s="303"/>
      <c r="EK10" s="303"/>
      <c r="EL10" s="303"/>
      <c r="EM10" s="303"/>
      <c r="EN10" s="303"/>
      <c r="EO10" s="303"/>
      <c r="EP10" s="303"/>
      <c r="EQ10" s="303"/>
      <c r="ER10" s="303"/>
      <c r="ES10" s="303"/>
      <c r="ET10" s="303"/>
      <c r="EU10" s="303"/>
      <c r="EV10" s="303"/>
      <c r="EW10" s="303"/>
      <c r="EX10" s="303"/>
      <c r="EY10" s="303"/>
      <c r="EZ10" s="303"/>
      <c r="FA10" s="303"/>
      <c r="FB10" s="303"/>
      <c r="FC10" s="303"/>
      <c r="FD10" s="303"/>
      <c r="FE10" s="303"/>
      <c r="FF10" s="303"/>
      <c r="FG10" s="303"/>
      <c r="FH10" s="303"/>
      <c r="FI10" s="303"/>
      <c r="FJ10" s="303"/>
      <c r="FK10" s="303"/>
      <c r="FL10" s="303"/>
      <c r="FM10" s="303"/>
      <c r="FN10" s="303"/>
      <c r="FO10" s="303"/>
      <c r="FP10" s="303"/>
      <c r="FQ10" s="303"/>
      <c r="FR10" s="303"/>
      <c r="FS10" s="303"/>
      <c r="FT10" s="303"/>
      <c r="FU10" s="303"/>
      <c r="FV10" s="303"/>
      <c r="FW10" s="303"/>
      <c r="FX10" s="303"/>
      <c r="FY10" s="303"/>
      <c r="FZ10" s="303"/>
      <c r="GA10" s="303"/>
      <c r="GB10" s="303"/>
      <c r="GC10" s="303"/>
      <c r="GD10" s="303"/>
      <c r="GE10" s="303"/>
      <c r="GF10" s="303"/>
      <c r="GG10" s="303"/>
      <c r="GH10" s="303"/>
      <c r="GI10" s="303"/>
      <c r="GJ10" s="303"/>
      <c r="GK10" s="303"/>
      <c r="GL10" s="303"/>
      <c r="GM10" s="303"/>
      <c r="GN10" s="303"/>
      <c r="GO10" s="303"/>
      <c r="GP10" s="303"/>
      <c r="GQ10" s="303"/>
      <c r="GR10" s="303"/>
      <c r="GS10" s="303"/>
      <c r="GT10" s="303"/>
      <c r="GU10" s="303"/>
      <c r="GV10" s="303"/>
      <c r="GW10" s="303"/>
      <c r="GX10" s="303"/>
      <c r="GY10" s="303"/>
      <c r="GZ10" s="303"/>
      <c r="HA10" s="303"/>
      <c r="HB10" s="303"/>
      <c r="HC10" s="303"/>
      <c r="HD10" s="303"/>
      <c r="HE10" s="303"/>
      <c r="HF10" s="303"/>
      <c r="HG10" s="303"/>
      <c r="HH10" s="303"/>
      <c r="HI10" s="303"/>
      <c r="HJ10" s="303"/>
      <c r="HK10" s="303"/>
      <c r="HL10" s="303"/>
      <c r="HM10" s="303"/>
      <c r="HN10" s="303"/>
      <c r="HO10" s="303"/>
      <c r="HP10" s="303"/>
      <c r="HQ10" s="303"/>
      <c r="HR10" s="303"/>
      <c r="HS10" s="303"/>
      <c r="HT10" s="303"/>
      <c r="HU10" s="303"/>
      <c r="HV10" s="303"/>
      <c r="HW10" s="303"/>
      <c r="HX10" s="303"/>
      <c r="HY10" s="303"/>
      <c r="HZ10" s="303"/>
      <c r="IA10" s="303"/>
      <c r="IB10" s="303"/>
      <c r="IC10" s="303"/>
      <c r="ID10" s="303"/>
      <c r="IE10" s="303"/>
      <c r="IF10" s="303"/>
      <c r="IG10" s="303"/>
      <c r="IH10" s="303"/>
      <c r="II10" s="303"/>
      <c r="IJ10" s="303"/>
      <c r="IK10" s="303"/>
      <c r="IL10" s="303"/>
      <c r="IM10" s="303"/>
      <c r="IN10" s="303"/>
      <c r="IO10" s="303"/>
      <c r="IP10" s="303"/>
      <c r="IQ10" s="303"/>
      <c r="IR10" s="303"/>
      <c r="IS10" s="303"/>
      <c r="IT10" s="303"/>
      <c r="IU10" s="303"/>
      <c r="IV10" s="303"/>
    </row>
    <row r="11" spans="1:24" s="345" customFormat="1" ht="19.5" customHeight="1" thickBot="1" thickTop="1">
      <c r="A11" s="333" t="s">
        <v>25</v>
      </c>
      <c r="B11" s="334">
        <f>B10-N10</f>
        <v>592</v>
      </c>
      <c r="C11" s="334" t="e">
        <f>C10-O10</f>
        <v>#REF!</v>
      </c>
      <c r="D11" s="335" t="e">
        <f>B11+C11</f>
        <v>#REF!</v>
      </c>
      <c r="E11" s="334" t="e">
        <f>E10-Q10</f>
        <v>#REF!</v>
      </c>
      <c r="F11" s="335" t="e">
        <f t="shared" si="0"/>
        <v>#REF!</v>
      </c>
      <c r="G11" s="334" t="e">
        <f>G10-S10</f>
        <v>#REF!</v>
      </c>
      <c r="H11" s="335" t="e">
        <f>F11+G11</f>
        <v>#REF!</v>
      </c>
      <c r="I11" s="334" t="e">
        <f>I10-U10</f>
        <v>#REF!</v>
      </c>
      <c r="J11" s="335" t="e">
        <f>H11+I11</f>
        <v>#REF!</v>
      </c>
      <c r="K11" s="334" t="e">
        <f>K10-W10</f>
        <v>#REF!</v>
      </c>
      <c r="L11" s="335" t="e">
        <f>J11+K11</f>
        <v>#REF!</v>
      </c>
      <c r="M11" s="333" t="s">
        <v>25</v>
      </c>
      <c r="N11" s="336"/>
      <c r="O11" s="337"/>
      <c r="P11" s="338"/>
      <c r="Q11" s="339"/>
      <c r="R11" s="340"/>
      <c r="S11" s="341"/>
      <c r="T11" s="342"/>
      <c r="U11" s="341"/>
      <c r="V11" s="342"/>
      <c r="W11" s="343"/>
      <c r="X11" s="344"/>
    </row>
    <row r="12" spans="1:24" s="350" customFormat="1" ht="19.5" customHeight="1" thickBot="1" thickTop="1">
      <c r="A12" s="741" t="s">
        <v>92</v>
      </c>
      <c r="B12" s="742"/>
      <c r="C12" s="742"/>
      <c r="D12" s="742"/>
      <c r="E12" s="742"/>
      <c r="F12" s="742"/>
      <c r="G12" s="742"/>
      <c r="H12" s="742"/>
      <c r="I12" s="742"/>
      <c r="J12" s="742"/>
      <c r="K12" s="742"/>
      <c r="L12" s="742"/>
      <c r="M12" s="742"/>
      <c r="N12" s="743"/>
      <c r="O12" s="346"/>
      <c r="P12" s="347"/>
      <c r="Q12" s="346"/>
      <c r="R12" s="346"/>
      <c r="S12" s="348"/>
      <c r="T12" s="349"/>
      <c r="U12" s="348"/>
      <c r="V12" s="349"/>
      <c r="W12" s="348"/>
      <c r="X12" s="349"/>
    </row>
    <row r="13" spans="1:24" s="350" customFormat="1" ht="19.5" customHeight="1" thickBot="1">
      <c r="A13" s="351"/>
      <c r="B13" s="306" t="s">
        <v>91</v>
      </c>
      <c r="C13" s="306" t="s">
        <v>69</v>
      </c>
      <c r="D13" s="306" t="s">
        <v>70</v>
      </c>
      <c r="E13" s="306" t="s">
        <v>57</v>
      </c>
      <c r="F13" s="306" t="s">
        <v>58</v>
      </c>
      <c r="G13" s="306"/>
      <c r="H13" s="306"/>
      <c r="I13" s="306"/>
      <c r="J13" s="306"/>
      <c r="K13" s="306"/>
      <c r="L13" s="306"/>
      <c r="M13" s="352"/>
      <c r="N13" s="312" t="s">
        <v>91</v>
      </c>
      <c r="O13" s="353" t="s">
        <v>69</v>
      </c>
      <c r="P13" s="353" t="s">
        <v>70</v>
      </c>
      <c r="Q13" s="354" t="s">
        <v>57</v>
      </c>
      <c r="R13" s="355" t="s">
        <v>58</v>
      </c>
      <c r="S13" s="356"/>
      <c r="T13" s="357"/>
      <c r="U13" s="356"/>
      <c r="V13" s="357"/>
      <c r="W13" s="356"/>
      <c r="X13" s="357"/>
    </row>
    <row r="14" spans="1:24" s="350" customFormat="1" ht="19.5" customHeight="1" thickTop="1">
      <c r="A14" s="358" t="s">
        <v>100</v>
      </c>
      <c r="B14" s="359">
        <f>'1. Társ. bevét-kiad ÖSSZ '!F47</f>
        <v>0</v>
      </c>
      <c r="C14" s="359" t="e">
        <f>'[3]1. Önk. bevét-kiad ÖSSZ'!G60</f>
        <v>#REF!</v>
      </c>
      <c r="D14" s="360" t="e">
        <f>B14+C14</f>
        <v>#REF!</v>
      </c>
      <c r="E14" s="359" t="e">
        <f>'[3]1. Önk. bevét-kiad ÖSSZ'!I60</f>
        <v>#REF!</v>
      </c>
      <c r="F14" s="360" t="e">
        <f>D14+E14</f>
        <v>#REF!</v>
      </c>
      <c r="G14" s="361">
        <v>0</v>
      </c>
      <c r="H14" s="362" t="e">
        <f>F14+G14</f>
        <v>#REF!</v>
      </c>
      <c r="I14" s="361">
        <v>0</v>
      </c>
      <c r="J14" s="362" t="e">
        <f>H14+I14</f>
        <v>#REF!</v>
      </c>
      <c r="K14" s="361">
        <v>0</v>
      </c>
      <c r="L14" s="362" t="e">
        <f>J14+K14</f>
        <v>#REF!</v>
      </c>
      <c r="M14" s="315" t="s">
        <v>103</v>
      </c>
      <c r="N14" s="317">
        <f>'1. Társ. bevét-kiad ÖSSZ '!F92</f>
        <v>592</v>
      </c>
      <c r="O14" s="363">
        <f>'[3]1. Önk. bevét-kiad ÖSSZ'!G152</f>
        <v>0</v>
      </c>
      <c r="P14" s="364">
        <f>N14+O14</f>
        <v>592</v>
      </c>
      <c r="Q14" s="365">
        <f>'[3]1. Önk. bevét-kiad ÖSSZ'!I152</f>
        <v>0</v>
      </c>
      <c r="R14" s="366">
        <f>P14+Q14</f>
        <v>592</v>
      </c>
      <c r="S14" s="367">
        <v>0</v>
      </c>
      <c r="T14" s="363">
        <f>R14+S14</f>
        <v>592</v>
      </c>
      <c r="U14" s="367">
        <f>'[3]1. Önk. bevét-kiad ÖSSZ'!M152</f>
        <v>0</v>
      </c>
      <c r="V14" s="363">
        <f>T14+U14</f>
        <v>592</v>
      </c>
      <c r="W14" s="367">
        <f>'[3]1. Önk. bevét-kiad ÖSSZ'!O152</f>
        <v>0</v>
      </c>
      <c r="X14" s="363">
        <f>V14+W14</f>
        <v>592</v>
      </c>
    </row>
    <row r="15" spans="1:24" s="350" customFormat="1" ht="19.5" customHeight="1">
      <c r="A15" s="272" t="s">
        <v>101</v>
      </c>
      <c r="B15" s="359">
        <f>'1. Társ. bevét-kiad ÖSSZ '!F62</f>
        <v>0</v>
      </c>
      <c r="C15" s="359"/>
      <c r="D15" s="368"/>
      <c r="E15" s="359"/>
      <c r="F15" s="368"/>
      <c r="G15" s="361"/>
      <c r="H15" s="359"/>
      <c r="I15" s="361"/>
      <c r="J15" s="359"/>
      <c r="K15" s="361"/>
      <c r="L15" s="359"/>
      <c r="M15" s="321" t="s">
        <v>104</v>
      </c>
      <c r="N15" s="369">
        <f>'1. Társ. bevét-kiad ÖSSZ '!F94</f>
        <v>0</v>
      </c>
      <c r="O15" s="370"/>
      <c r="P15" s="371"/>
      <c r="Q15" s="372"/>
      <c r="R15" s="373"/>
      <c r="S15" s="374"/>
      <c r="T15" s="370"/>
      <c r="U15" s="374"/>
      <c r="V15" s="370"/>
      <c r="W15" s="374"/>
      <c r="X15" s="370"/>
    </row>
    <row r="16" spans="1:24" s="350" customFormat="1" ht="28.5" customHeight="1" thickBot="1">
      <c r="A16" s="272" t="s">
        <v>102</v>
      </c>
      <c r="B16" s="359">
        <f>'1. Társ. bevét-kiad ÖSSZ '!F67</f>
        <v>0</v>
      </c>
      <c r="C16" s="359"/>
      <c r="D16" s="368"/>
      <c r="E16" s="359"/>
      <c r="F16" s="368"/>
      <c r="G16" s="361"/>
      <c r="H16" s="359"/>
      <c r="I16" s="361"/>
      <c r="J16" s="359"/>
      <c r="K16" s="361"/>
      <c r="L16" s="359"/>
      <c r="M16" s="321" t="s">
        <v>105</v>
      </c>
      <c r="N16" s="369">
        <f>'1. Társ. bevét-kiad ÖSSZ '!F100</f>
        <v>0</v>
      </c>
      <c r="O16" s="370"/>
      <c r="P16" s="371"/>
      <c r="Q16" s="372"/>
      <c r="R16" s="373"/>
      <c r="S16" s="374"/>
      <c r="T16" s="370"/>
      <c r="U16" s="374"/>
      <c r="V16" s="370"/>
      <c r="W16" s="374"/>
      <c r="X16" s="370"/>
    </row>
    <row r="17" spans="1:24" s="350" customFormat="1" ht="19.5" customHeight="1" thickBot="1" thickTop="1">
      <c r="A17" s="375" t="s">
        <v>29</v>
      </c>
      <c r="B17" s="348">
        <f>SUM(B14:B16)</f>
        <v>0</v>
      </c>
      <c r="C17" s="348" t="e">
        <f>SUM(C14:C16)</f>
        <v>#REF!</v>
      </c>
      <c r="D17" s="348" t="e">
        <f>SUM(D14:D16)</f>
        <v>#REF!</v>
      </c>
      <c r="E17" s="348">
        <v>0</v>
      </c>
      <c r="F17" s="348" t="e">
        <f aca="true" t="shared" si="1" ref="F17:L17">SUM(F14:F16)</f>
        <v>#REF!</v>
      </c>
      <c r="G17" s="376">
        <f t="shared" si="1"/>
        <v>0</v>
      </c>
      <c r="H17" s="376" t="e">
        <f t="shared" si="1"/>
        <v>#REF!</v>
      </c>
      <c r="I17" s="376">
        <f t="shared" si="1"/>
        <v>0</v>
      </c>
      <c r="J17" s="376" t="e">
        <f t="shared" si="1"/>
        <v>#REF!</v>
      </c>
      <c r="K17" s="376">
        <f t="shared" si="1"/>
        <v>0</v>
      </c>
      <c r="L17" s="376" t="e">
        <f t="shared" si="1"/>
        <v>#REF!</v>
      </c>
      <c r="M17" s="377" t="s">
        <v>82</v>
      </c>
      <c r="N17" s="378">
        <f aca="true" t="shared" si="2" ref="N17:S17">SUM(N14:N16)</f>
        <v>592</v>
      </c>
      <c r="O17" s="379">
        <f t="shared" si="2"/>
        <v>0</v>
      </c>
      <c r="P17" s="380">
        <f t="shared" si="2"/>
        <v>592</v>
      </c>
      <c r="Q17" s="381">
        <f t="shared" si="2"/>
        <v>0</v>
      </c>
      <c r="R17" s="382">
        <f t="shared" si="2"/>
        <v>592</v>
      </c>
      <c r="S17" s="383">
        <f t="shared" si="2"/>
        <v>0</v>
      </c>
      <c r="T17" s="384">
        <f>R17+S17</f>
        <v>592</v>
      </c>
      <c r="U17" s="383">
        <f>SUM(U14:U16)</f>
        <v>0</v>
      </c>
      <c r="V17" s="384">
        <f>T17+U17</f>
        <v>592</v>
      </c>
      <c r="W17" s="383">
        <f>SUM(W14:W16)</f>
        <v>0</v>
      </c>
      <c r="X17" s="384">
        <f>V17+W17</f>
        <v>592</v>
      </c>
    </row>
    <row r="18" spans="1:24" s="350" customFormat="1" ht="19.5" customHeight="1" thickBot="1">
      <c r="A18" s="385" t="s">
        <v>26</v>
      </c>
      <c r="B18" s="309">
        <f>B17-N17</f>
        <v>-592</v>
      </c>
      <c r="C18" s="309" t="e">
        <f>C17-O17</f>
        <v>#REF!</v>
      </c>
      <c r="D18" s="309" t="e">
        <f>D17-P17</f>
        <v>#REF!</v>
      </c>
      <c r="E18" s="386">
        <v>0</v>
      </c>
      <c r="F18" s="309" t="e">
        <f>F17-R17</f>
        <v>#REF!</v>
      </c>
      <c r="G18" s="386">
        <f>G17-S17</f>
        <v>0</v>
      </c>
      <c r="H18" s="386" t="e">
        <f>H17-T17</f>
        <v>#REF!</v>
      </c>
      <c r="I18" s="386">
        <f>I17-Y17</f>
        <v>0</v>
      </c>
      <c r="J18" s="386" t="e">
        <f>J17-Z17</f>
        <v>#REF!</v>
      </c>
      <c r="K18" s="386">
        <f>K17-AA17</f>
        <v>0</v>
      </c>
      <c r="L18" s="386" t="e">
        <f>L17-AB17</f>
        <v>#REF!</v>
      </c>
      <c r="M18" s="387" t="s">
        <v>26</v>
      </c>
      <c r="N18" s="388"/>
      <c r="O18" s="389"/>
      <c r="P18" s="390"/>
      <c r="Q18" s="391"/>
      <c r="R18" s="392"/>
      <c r="S18" s="393"/>
      <c r="T18" s="394">
        <f>R18+S18</f>
        <v>0</v>
      </c>
      <c r="U18" s="393"/>
      <c r="V18" s="394">
        <f>T18+U18</f>
        <v>0</v>
      </c>
      <c r="W18" s="393"/>
      <c r="X18" s="394">
        <f>V18+W18</f>
        <v>0</v>
      </c>
    </row>
    <row r="19" spans="2:18" ht="19.5" customHeight="1" hidden="1" thickTop="1">
      <c r="B19" s="326"/>
      <c r="C19" s="326"/>
      <c r="D19" s="326"/>
      <c r="E19" s="326"/>
      <c r="F19" s="326"/>
      <c r="G19" s="326"/>
      <c r="H19" s="326"/>
      <c r="I19" s="326"/>
      <c r="J19" s="326"/>
      <c r="K19" s="326"/>
      <c r="L19" s="326"/>
      <c r="N19" s="326"/>
      <c r="P19" s="326" t="e">
        <f>#REF!-#REF!</f>
        <v>#REF!</v>
      </c>
      <c r="Q19" s="326"/>
      <c r="R19" s="326"/>
    </row>
    <row r="20" spans="16:18" ht="19.5" customHeight="1" thickTop="1">
      <c r="P20" s="326"/>
      <c r="Q20" s="326"/>
      <c r="R20" s="326"/>
    </row>
    <row r="21" spans="2:18" ht="19.5" customHeight="1">
      <c r="B21" s="326"/>
      <c r="C21" s="326"/>
      <c r="D21" s="326"/>
      <c r="E21" s="326"/>
      <c r="F21" s="326"/>
      <c r="G21" s="326"/>
      <c r="H21" s="326"/>
      <c r="I21" s="326"/>
      <c r="J21" s="326"/>
      <c r="K21" s="326"/>
      <c r="L21" s="326"/>
      <c r="P21" s="326"/>
      <c r="Q21" s="326"/>
      <c r="R21" s="326"/>
    </row>
    <row r="22" spans="2:18" ht="15.75">
      <c r="B22" s="326"/>
      <c r="C22" s="326"/>
      <c r="D22" s="326"/>
      <c r="E22" s="326"/>
      <c r="F22" s="326"/>
      <c r="G22" s="326"/>
      <c r="H22" s="326"/>
      <c r="I22" s="326"/>
      <c r="J22" s="326"/>
      <c r="K22" s="326"/>
      <c r="L22" s="326"/>
      <c r="P22" s="326"/>
      <c r="Q22" s="326"/>
      <c r="R22" s="326"/>
    </row>
  </sheetData>
  <sheetProtection/>
  <mergeCells count="4">
    <mergeCell ref="A12:N12"/>
    <mergeCell ref="N1:P1"/>
    <mergeCell ref="A2:P2"/>
    <mergeCell ref="A3:P3"/>
  </mergeCells>
  <printOptions verticalCentered="1"/>
  <pageMargins left="0.31496062992125984" right="0.2362204724409449" top="0.49" bottom="0.3937007874015748" header="0.35" footer="0.2362204724409449"/>
  <pageSetup fitToHeight="1" fitToWidth="1" horizontalDpi="600" verticalDpi="600" orientation="landscape" paperSize="9" scale="94" r:id="rId1"/>
  <headerFooter alignWithMargins="0">
    <oddHeader xml:space="preserve">&amp;R </oddHeader>
  </headerFooter>
  <ignoredErrors>
    <ignoredError sqref="N1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I15"/>
  <sheetViews>
    <sheetView zoomScale="80" zoomScaleNormal="80" zoomScaleSheetLayoutView="75" workbookViewId="0" topLeftCell="A1">
      <selection activeCell="Z8" sqref="Z8"/>
    </sheetView>
  </sheetViews>
  <sheetFormatPr defaultColWidth="9.140625" defaultRowHeight="12.75"/>
  <cols>
    <col min="1" max="1" width="84.7109375" style="1" customWidth="1"/>
    <col min="2" max="2" width="17.140625" style="1" customWidth="1"/>
    <col min="3" max="12" width="17.140625" style="1" hidden="1" customWidth="1"/>
    <col min="13" max="13" width="84.00390625" style="1" customWidth="1"/>
    <col min="14" max="14" width="22.7109375" style="14" customWidth="1"/>
    <col min="15" max="15" width="16.140625" style="1" hidden="1" customWidth="1"/>
    <col min="16" max="18" width="17.28125" style="1" hidden="1" customWidth="1"/>
    <col min="19" max="19" width="15.28125" style="4" hidden="1" customWidth="1"/>
    <col min="20" max="24" width="17.00390625" style="4" hidden="1" customWidth="1"/>
    <col min="25" max="52" width="9.140625" style="4" customWidth="1"/>
    <col min="53" max="16384" width="9.140625" style="1" customWidth="1"/>
  </cols>
  <sheetData>
    <row r="1" spans="14:35" ht="16.5" thickBot="1">
      <c r="N1" s="751" t="s">
        <v>255</v>
      </c>
      <c r="O1" s="751"/>
      <c r="P1" s="751"/>
      <c r="Q1" s="117"/>
      <c r="R1" s="117"/>
      <c r="T1" s="17"/>
      <c r="U1" s="17"/>
      <c r="V1" s="17"/>
      <c r="W1" s="17"/>
      <c r="X1" s="17" t="s">
        <v>6</v>
      </c>
      <c r="AC1" s="67"/>
      <c r="AE1" s="68"/>
      <c r="AG1" s="67"/>
      <c r="AH1" s="66"/>
      <c r="AI1" s="69"/>
    </row>
    <row r="2" spans="1:35" s="34" customFormat="1" ht="32.25" customHeight="1" thickBot="1" thickTop="1">
      <c r="A2" s="752" t="s">
        <v>214</v>
      </c>
      <c r="B2" s="753"/>
      <c r="C2" s="753"/>
      <c r="D2" s="753"/>
      <c r="E2" s="753"/>
      <c r="F2" s="753"/>
      <c r="G2" s="753"/>
      <c r="H2" s="753"/>
      <c r="I2" s="753"/>
      <c r="J2" s="753"/>
      <c r="K2" s="753"/>
      <c r="L2" s="753"/>
      <c r="M2" s="753"/>
      <c r="N2" s="754"/>
      <c r="O2" s="132"/>
      <c r="P2" s="132"/>
      <c r="Q2" s="132"/>
      <c r="R2" s="132"/>
      <c r="S2" s="132"/>
      <c r="T2" s="132"/>
      <c r="U2" s="132"/>
      <c r="V2" s="132"/>
      <c r="W2" s="132"/>
      <c r="X2" s="155"/>
      <c r="AC2" s="35"/>
      <c r="AE2" s="36"/>
      <c r="AG2" s="35"/>
      <c r="AH2" s="37"/>
      <c r="AI2" s="38"/>
    </row>
    <row r="3" spans="1:24" ht="24.75" customHeight="1" thickBot="1">
      <c r="A3" s="397" t="s">
        <v>63</v>
      </c>
      <c r="B3" s="208">
        <v>2014</v>
      </c>
      <c r="C3" s="135" t="s">
        <v>69</v>
      </c>
      <c r="D3" s="133" t="s">
        <v>70</v>
      </c>
      <c r="E3" s="133" t="s">
        <v>57</v>
      </c>
      <c r="F3" s="133" t="s">
        <v>58</v>
      </c>
      <c r="G3" s="133" t="s">
        <v>11</v>
      </c>
      <c r="H3" s="133" t="s">
        <v>12</v>
      </c>
      <c r="I3" s="133" t="s">
        <v>0</v>
      </c>
      <c r="J3" s="133" t="s">
        <v>1</v>
      </c>
      <c r="K3" s="133" t="s">
        <v>47</v>
      </c>
      <c r="L3" s="133" t="s">
        <v>48</v>
      </c>
      <c r="M3" s="134" t="s">
        <v>71</v>
      </c>
      <c r="N3" s="208">
        <v>2014</v>
      </c>
      <c r="O3" s="127" t="s">
        <v>24</v>
      </c>
      <c r="P3" s="124" t="s">
        <v>70</v>
      </c>
      <c r="Q3" s="133" t="s">
        <v>57</v>
      </c>
      <c r="R3" s="133" t="s">
        <v>58</v>
      </c>
      <c r="S3" s="133" t="s">
        <v>11</v>
      </c>
      <c r="T3" s="133" t="s">
        <v>12</v>
      </c>
      <c r="U3" s="133" t="s">
        <v>0</v>
      </c>
      <c r="V3" s="133" t="s">
        <v>1</v>
      </c>
      <c r="W3" s="133" t="s">
        <v>47</v>
      </c>
      <c r="X3" s="133" t="s">
        <v>48</v>
      </c>
    </row>
    <row r="4" spans="1:24" ht="24.75" customHeight="1" thickBot="1" thickTop="1">
      <c r="A4" s="395" t="s">
        <v>252</v>
      </c>
      <c r="B4" s="209"/>
      <c r="C4" s="200" t="e">
        <f>C5+C6+C7+C8+#REF!+#REF!</f>
        <v>#REF!</v>
      </c>
      <c r="D4" s="186" t="e">
        <f>B4+C4</f>
        <v>#REF!</v>
      </c>
      <c r="E4" s="186" t="e">
        <f>E5+E6+E7+E8+#REF!+#REF!</f>
        <v>#REF!</v>
      </c>
      <c r="F4" s="186" t="e">
        <f>D4+E4</f>
        <v>#REF!</v>
      </c>
      <c r="G4" s="186" t="e">
        <f>G5+G6+G7+G8+#REF!+#REF!</f>
        <v>#REF!</v>
      </c>
      <c r="H4" s="186" t="e">
        <f>F4+G4</f>
        <v>#REF!</v>
      </c>
      <c r="I4" s="186" t="e">
        <f>I5+I6+I7+I8+#REF!+#REF!</f>
        <v>#REF!</v>
      </c>
      <c r="J4" s="186" t="e">
        <f aca="true" t="shared" si="0" ref="J4:J10">H4+I4</f>
        <v>#REF!</v>
      </c>
      <c r="K4" s="186" t="e">
        <f>K5+K6+K7+K8+#REF!+#REF!</f>
        <v>#REF!</v>
      </c>
      <c r="L4" s="186" t="e">
        <f aca="true" t="shared" si="1" ref="L4:L10">J4+K4</f>
        <v>#REF!</v>
      </c>
      <c r="M4" s="395" t="s">
        <v>253</v>
      </c>
      <c r="N4" s="216"/>
      <c r="O4" s="181" t="e">
        <f>O5+O6+O7+O8+#REF!+#REF!</f>
        <v>#REF!</v>
      </c>
      <c r="P4" s="126" t="e">
        <f>P5+P6+P7+P8+#REF!+#REF!</f>
        <v>#REF!</v>
      </c>
      <c r="Q4" s="125" t="e">
        <f>Q5+Q6+Q7+Q8+#REF!+#REF!</f>
        <v>#REF!</v>
      </c>
      <c r="R4" s="126" t="e">
        <f>R5+R6+R7+R8+#REF!+#REF!</f>
        <v>#REF!</v>
      </c>
      <c r="S4" s="125" t="e">
        <f>S5+S6+S7+S8+#REF!+#REF!</f>
        <v>#REF!</v>
      </c>
      <c r="T4" s="126" t="e">
        <f>T5+T6+T7+T8+#REF!+#REF!</f>
        <v>#REF!</v>
      </c>
      <c r="U4" s="125" t="e">
        <f>U5+U6+U7+U8+#REF!+#REF!</f>
        <v>#REF!</v>
      </c>
      <c r="V4" s="126" t="e">
        <f>V5+V6+V7+V8+#REF!+#REF!</f>
        <v>#REF!</v>
      </c>
      <c r="W4" s="125" t="e">
        <f>W5+W6+W7+W8+#REF!+#REF!</f>
        <v>#REF!</v>
      </c>
      <c r="X4" s="126" t="e">
        <f>X5+X6+X7+X8+#REF!+#REF!</f>
        <v>#REF!</v>
      </c>
    </row>
    <row r="5" spans="1:24" ht="19.5" customHeight="1" thickTop="1">
      <c r="A5" s="227" t="s">
        <v>97</v>
      </c>
      <c r="B5" s="210">
        <f>'3. Int. bevét- kiad.'!F13</f>
        <v>0</v>
      </c>
      <c r="C5" s="201">
        <v>0</v>
      </c>
      <c r="D5" s="24">
        <f>B5+C5</f>
        <v>0</v>
      </c>
      <c r="E5" s="24">
        <v>0</v>
      </c>
      <c r="F5" s="24">
        <f>D5+E5</f>
        <v>0</v>
      </c>
      <c r="G5" s="24">
        <v>0</v>
      </c>
      <c r="H5" s="24">
        <f>F5+G5</f>
        <v>0</v>
      </c>
      <c r="I5" s="24" t="e">
        <f>'3. Int. bevét- kiad.'!#REF!</f>
        <v>#REF!</v>
      </c>
      <c r="J5" s="24" t="e">
        <f t="shared" si="0"/>
        <v>#REF!</v>
      </c>
      <c r="K5" s="24" t="e">
        <f>'3. Int. bevét- kiad.'!#REF!</f>
        <v>#REF!</v>
      </c>
      <c r="L5" s="24" t="e">
        <f t="shared" si="1"/>
        <v>#REF!</v>
      </c>
      <c r="M5" s="315" t="s">
        <v>93</v>
      </c>
      <c r="N5" s="217">
        <f>'3. Int. bevét- kiad.'!F43</f>
        <v>106046</v>
      </c>
      <c r="O5" s="214">
        <v>0</v>
      </c>
      <c r="P5" s="71">
        <f>N5+O5</f>
        <v>106046</v>
      </c>
      <c r="Q5" s="91">
        <f>'3. Int. bevét- kiad.'!I123</f>
        <v>0</v>
      </c>
      <c r="R5" s="71">
        <f>P5+Q5</f>
        <v>106046</v>
      </c>
      <c r="S5" s="91">
        <f>'3. Int. bevét- kiad.'!K123</f>
        <v>0</v>
      </c>
      <c r="T5" s="71">
        <f>R5+S5</f>
        <v>106046</v>
      </c>
      <c r="U5" s="91">
        <f>'3. Int. bevét- kiad.'!M123+'3. Int. bevét- kiad.'!M135</f>
        <v>0</v>
      </c>
      <c r="V5" s="71">
        <f>T5+U5</f>
        <v>106046</v>
      </c>
      <c r="W5" s="91">
        <f>'3. Int. bevét- kiad.'!O123+'3. Int. bevét- kiad.'!O135</f>
        <v>0</v>
      </c>
      <c r="X5" s="71">
        <f>V5+W5</f>
        <v>106046</v>
      </c>
    </row>
    <row r="6" spans="1:24" ht="19.5" customHeight="1">
      <c r="A6" s="228" t="s">
        <v>98</v>
      </c>
      <c r="B6" s="211">
        <f>'3. Int. bevét- kiad.'!F16</f>
        <v>16126</v>
      </c>
      <c r="C6" s="202" t="e">
        <f>'3. Int. bevét- kiad.'!#REF!</f>
        <v>#REF!</v>
      </c>
      <c r="D6" s="23" t="e">
        <f>B6+C6</f>
        <v>#REF!</v>
      </c>
      <c r="E6" s="23" t="e">
        <f>'3. Int. bevét- kiad.'!#REF!</f>
        <v>#REF!</v>
      </c>
      <c r="F6" s="23" t="e">
        <f>D6+E6</f>
        <v>#REF!</v>
      </c>
      <c r="G6" s="23" t="e">
        <f>'3. Int. bevét- kiad.'!#REF!</f>
        <v>#REF!</v>
      </c>
      <c r="H6" s="23" t="e">
        <f>F6+G6</f>
        <v>#REF!</v>
      </c>
      <c r="I6" s="23" t="e">
        <f>'3. Int. bevét- kiad.'!#REF!</f>
        <v>#REF!</v>
      </c>
      <c r="J6" s="23" t="e">
        <f t="shared" si="0"/>
        <v>#REF!</v>
      </c>
      <c r="K6" s="23" t="e">
        <f>'3. Int. bevét- kiad.'!#REF!</f>
        <v>#REF!</v>
      </c>
      <c r="L6" s="23" t="e">
        <f t="shared" si="1"/>
        <v>#REF!</v>
      </c>
      <c r="M6" s="321" t="s">
        <v>94</v>
      </c>
      <c r="N6" s="218">
        <f>'3. Int. bevét- kiad.'!F46</f>
        <v>30379</v>
      </c>
      <c r="O6" s="169">
        <v>0</v>
      </c>
      <c r="P6" s="70">
        <f>N6+O6</f>
        <v>30379</v>
      </c>
      <c r="Q6" s="64">
        <f>'3. Int. bevét- kiad.'!I124</f>
        <v>0</v>
      </c>
      <c r="R6" s="70">
        <f>P6+Q6</f>
        <v>30379</v>
      </c>
      <c r="S6" s="64">
        <f>'3. Int. bevét- kiad.'!K124</f>
        <v>0</v>
      </c>
      <c r="T6" s="70">
        <f>R6+S6</f>
        <v>30379</v>
      </c>
      <c r="U6" s="64">
        <f>'3. Int. bevét- kiad.'!M124+'3. Int. bevét- kiad.'!M136</f>
        <v>0</v>
      </c>
      <c r="V6" s="70">
        <f>T6+U6</f>
        <v>30379</v>
      </c>
      <c r="W6" s="64">
        <f>'3. Int. bevét- kiad.'!O124+'3. Int. bevét- kiad.'!O136</f>
        <v>0</v>
      </c>
      <c r="X6" s="70">
        <f>V6+W6</f>
        <v>30379</v>
      </c>
    </row>
    <row r="7" spans="1:24" ht="19.5" customHeight="1">
      <c r="A7" s="228" t="s">
        <v>99</v>
      </c>
      <c r="B7" s="211">
        <f>'3. Int. bevét- kiad.'!F29</f>
        <v>0</v>
      </c>
      <c r="C7" s="203">
        <v>0</v>
      </c>
      <c r="D7" s="23">
        <f>B7+C7</f>
        <v>0</v>
      </c>
      <c r="E7" s="118">
        <v>0</v>
      </c>
      <c r="F7" s="23">
        <f>D7+E7</f>
        <v>0</v>
      </c>
      <c r="G7" s="118">
        <v>0</v>
      </c>
      <c r="H7" s="23">
        <f>F7+G7</f>
        <v>0</v>
      </c>
      <c r="I7" s="118">
        <v>0</v>
      </c>
      <c r="J7" s="23">
        <f t="shared" si="0"/>
        <v>0</v>
      </c>
      <c r="K7" s="118">
        <v>0</v>
      </c>
      <c r="L7" s="23">
        <f t="shared" si="1"/>
        <v>0</v>
      </c>
      <c r="M7" s="321" t="s">
        <v>95</v>
      </c>
      <c r="N7" s="218">
        <f>'3. Int. bevét- kiad.'!F47</f>
        <v>53351</v>
      </c>
      <c r="O7" s="169">
        <f>'3. Int. bevét- kiad.'!G125</f>
        <v>0</v>
      </c>
      <c r="P7" s="70">
        <f>N7+O7</f>
        <v>53351</v>
      </c>
      <c r="Q7" s="64">
        <f>'3. Int. bevét- kiad.'!I125+'3. Int. bevét- kiad.'!I137</f>
        <v>0</v>
      </c>
      <c r="R7" s="70">
        <f>P7+Q7</f>
        <v>53351</v>
      </c>
      <c r="S7" s="64">
        <f>'3. Int. bevét- kiad.'!K125+'3. Int. bevét- kiad.'!K137</f>
        <v>0</v>
      </c>
      <c r="T7" s="70">
        <f>R7+S7</f>
        <v>53351</v>
      </c>
      <c r="U7" s="64">
        <f>'3. Int. bevét- kiad.'!M125+'3. Int. bevét- kiad.'!M137</f>
        <v>0</v>
      </c>
      <c r="V7" s="70">
        <f>T7+U7</f>
        <v>53351</v>
      </c>
      <c r="W7" s="64">
        <f>'3. Int. bevét- kiad.'!O125+'3. Int. bevét- kiad.'!O137</f>
        <v>0</v>
      </c>
      <c r="X7" s="70">
        <f>V7+W7</f>
        <v>53351</v>
      </c>
    </row>
    <row r="8" spans="1:24" ht="19.5" customHeight="1" thickBot="1">
      <c r="A8" s="584" t="s">
        <v>194</v>
      </c>
      <c r="B8" s="70">
        <f>'3. Int. bevét- kiad.'!F38</f>
        <v>174242</v>
      </c>
      <c r="C8" s="169">
        <v>0</v>
      </c>
      <c r="D8" s="23">
        <f>B8+C8</f>
        <v>174242</v>
      </c>
      <c r="E8" s="64">
        <v>0</v>
      </c>
      <c r="F8" s="23">
        <f>D8+E8</f>
        <v>174242</v>
      </c>
      <c r="G8" s="64">
        <v>0</v>
      </c>
      <c r="H8" s="23">
        <f>F8+G8</f>
        <v>174242</v>
      </c>
      <c r="I8" s="64">
        <v>0</v>
      </c>
      <c r="J8" s="23">
        <f t="shared" si="0"/>
        <v>174242</v>
      </c>
      <c r="K8" s="64">
        <v>0</v>
      </c>
      <c r="L8" s="23">
        <f t="shared" si="1"/>
        <v>174242</v>
      </c>
      <c r="M8" s="401" t="s">
        <v>96</v>
      </c>
      <c r="N8" s="145">
        <f>'3. Int. bevét- kiad.'!F48</f>
        <v>0</v>
      </c>
      <c r="O8" s="169">
        <v>0</v>
      </c>
      <c r="P8" s="70">
        <f>N8+O8</f>
        <v>0</v>
      </c>
      <c r="Q8" s="64">
        <f>'3. Int. bevét- kiad.'!I126</f>
        <v>0</v>
      </c>
      <c r="R8" s="70">
        <f>P8+Q8</f>
        <v>0</v>
      </c>
      <c r="S8" s="64">
        <f>'3. Int. bevét- kiad.'!K126</f>
        <v>0</v>
      </c>
      <c r="T8" s="70">
        <f>R8+S8</f>
        <v>0</v>
      </c>
      <c r="U8" s="64">
        <f>'3. Int. bevét- kiad.'!M126+'3. Int. bevét- kiad.'!M138</f>
        <v>0</v>
      </c>
      <c r="V8" s="70">
        <f>T8+U8</f>
        <v>0</v>
      </c>
      <c r="W8" s="64">
        <f>'3. Int. bevét- kiad.'!O126+'3. Int. bevét- kiad.'!O138</f>
        <v>0</v>
      </c>
      <c r="X8" s="70">
        <f>V8+W8</f>
        <v>0</v>
      </c>
    </row>
    <row r="9" spans="1:24" ht="19.5" customHeight="1" thickBot="1" thickTop="1">
      <c r="A9" s="395" t="s">
        <v>212</v>
      </c>
      <c r="B9" s="212">
        <f>SUM(B5:B8)</f>
        <v>190368</v>
      </c>
      <c r="C9" s="204"/>
      <c r="D9" s="182"/>
      <c r="E9" s="182"/>
      <c r="F9" s="182"/>
      <c r="G9" s="182"/>
      <c r="H9" s="182"/>
      <c r="I9" s="182"/>
      <c r="J9" s="182"/>
      <c r="K9" s="182"/>
      <c r="L9" s="182"/>
      <c r="M9" s="395" t="s">
        <v>213</v>
      </c>
      <c r="N9" s="185">
        <f>SUM(N5:N8)</f>
        <v>189776</v>
      </c>
      <c r="O9" s="180"/>
      <c r="P9" s="73"/>
      <c r="Q9" s="123"/>
      <c r="R9" s="177"/>
      <c r="S9" s="123"/>
      <c r="T9" s="177"/>
      <c r="U9" s="123"/>
      <c r="V9" s="177"/>
      <c r="W9" s="123"/>
      <c r="X9" s="177"/>
    </row>
    <row r="10" spans="1:24" ht="19.5" customHeight="1" thickBot="1">
      <c r="A10" s="396" t="s">
        <v>247</v>
      </c>
      <c r="B10" s="221"/>
      <c r="C10" s="205">
        <v>0</v>
      </c>
      <c r="D10" s="183">
        <f>B10+C10</f>
        <v>0</v>
      </c>
      <c r="E10" s="184">
        <v>0</v>
      </c>
      <c r="F10" s="183">
        <f>D10+E10</f>
        <v>0</v>
      </c>
      <c r="G10" s="184">
        <v>0</v>
      </c>
      <c r="H10" s="183">
        <f>F10+G10</f>
        <v>0</v>
      </c>
      <c r="I10" s="184">
        <v>0</v>
      </c>
      <c r="J10" s="183">
        <f t="shared" si="0"/>
        <v>0</v>
      </c>
      <c r="K10" s="184">
        <v>0</v>
      </c>
      <c r="L10" s="183">
        <f t="shared" si="1"/>
        <v>0</v>
      </c>
      <c r="M10" s="396" t="s">
        <v>250</v>
      </c>
      <c r="N10" s="220"/>
      <c r="O10" s="181">
        <v>0</v>
      </c>
      <c r="P10" s="126" t="e">
        <f>'3. Int. bevét- kiad.'!#REF!</f>
        <v>#REF!</v>
      </c>
      <c r="Q10" s="126" t="e">
        <f>'3. Int. bevét- kiad.'!#REF!</f>
        <v>#REF!</v>
      </c>
      <c r="R10" s="136" t="e">
        <f>P10+Q10</f>
        <v>#REF!</v>
      </c>
      <c r="S10" s="126" t="e">
        <f>'3. Int. bevét- kiad.'!#REF!</f>
        <v>#REF!</v>
      </c>
      <c r="T10" s="136" t="e">
        <f>R10+S10</f>
        <v>#REF!</v>
      </c>
      <c r="U10" s="126" t="e">
        <f>'3. Int. bevét- kiad.'!#REF!</f>
        <v>#REF!</v>
      </c>
      <c r="V10" s="136" t="e">
        <f>T10+U10</f>
        <v>#REF!</v>
      </c>
      <c r="W10" s="126" t="e">
        <f>'3. Int. bevét- kiad.'!#REF!</f>
        <v>#REF!</v>
      </c>
      <c r="X10" s="136" t="e">
        <f>V10+W10</f>
        <v>#REF!</v>
      </c>
    </row>
    <row r="11" spans="1:24" ht="19.5" customHeight="1" thickBot="1" thickTop="1">
      <c r="A11" s="358" t="s">
        <v>100</v>
      </c>
      <c r="B11" s="222">
        <f>'3. Int. bevét- kiad.'!F14</f>
        <v>0</v>
      </c>
      <c r="C11" s="206"/>
      <c r="D11" s="187"/>
      <c r="E11" s="188"/>
      <c r="F11" s="187"/>
      <c r="G11" s="188"/>
      <c r="H11" s="187"/>
      <c r="I11" s="188"/>
      <c r="J11" s="187"/>
      <c r="K11" s="188"/>
      <c r="L11" s="187"/>
      <c r="M11" s="315" t="s">
        <v>103</v>
      </c>
      <c r="N11" s="219">
        <f>'3. Int. bevét- kiad.'!F52</f>
        <v>592</v>
      </c>
      <c r="O11" s="215"/>
      <c r="P11" s="144"/>
      <c r="Q11" s="178"/>
      <c r="R11" s="179"/>
      <c r="S11" s="178"/>
      <c r="T11" s="179"/>
      <c r="U11" s="178"/>
      <c r="V11" s="179"/>
      <c r="W11" s="178"/>
      <c r="X11" s="179"/>
    </row>
    <row r="12" spans="1:24" ht="19.5" customHeight="1" thickBot="1">
      <c r="A12" s="272" t="s">
        <v>101</v>
      </c>
      <c r="B12" s="223">
        <f>'3. Int. bevét- kiad.'!F27</f>
        <v>0</v>
      </c>
      <c r="C12" s="199"/>
      <c r="D12" s="189"/>
      <c r="E12" s="190"/>
      <c r="F12" s="189"/>
      <c r="G12" s="190"/>
      <c r="H12" s="189"/>
      <c r="I12" s="190"/>
      <c r="J12" s="189"/>
      <c r="K12" s="190"/>
      <c r="L12" s="189"/>
      <c r="M12" s="321" t="s">
        <v>104</v>
      </c>
      <c r="N12" s="218">
        <f>'3. Int. bevét- kiad.'!F53</f>
        <v>0</v>
      </c>
      <c r="O12" s="215"/>
      <c r="P12" s="144"/>
      <c r="Q12" s="178"/>
      <c r="R12" s="179"/>
      <c r="S12" s="178"/>
      <c r="T12" s="179"/>
      <c r="U12" s="178"/>
      <c r="V12" s="179"/>
      <c r="W12" s="178"/>
      <c r="X12" s="179"/>
    </row>
    <row r="13" spans="1:24" ht="19.5" customHeight="1" thickBot="1">
      <c r="A13" s="272" t="s">
        <v>102</v>
      </c>
      <c r="B13" s="223">
        <f>'3. Int. bevét- kiad.'!F31</f>
        <v>0</v>
      </c>
      <c r="C13" s="199"/>
      <c r="D13" s="189"/>
      <c r="E13" s="190"/>
      <c r="F13" s="189"/>
      <c r="G13" s="190"/>
      <c r="H13" s="189"/>
      <c r="I13" s="190"/>
      <c r="J13" s="189"/>
      <c r="K13" s="190"/>
      <c r="L13" s="189"/>
      <c r="M13" s="321" t="s">
        <v>105</v>
      </c>
      <c r="N13" s="218">
        <f>'3. Int. bevét- kiad.'!F54</f>
        <v>0</v>
      </c>
      <c r="O13" s="215"/>
      <c r="P13" s="144"/>
      <c r="Q13" s="178"/>
      <c r="R13" s="179"/>
      <c r="S13" s="178"/>
      <c r="T13" s="179"/>
      <c r="U13" s="178"/>
      <c r="V13" s="179"/>
      <c r="W13" s="178"/>
      <c r="X13" s="179"/>
    </row>
    <row r="14" spans="1:24" ht="19.5" customHeight="1" thickBot="1" thickTop="1">
      <c r="A14" s="396" t="s">
        <v>248</v>
      </c>
      <c r="B14" s="213">
        <f>SUM(B11:B13)</f>
        <v>0</v>
      </c>
      <c r="C14" s="207"/>
      <c r="D14" s="191"/>
      <c r="E14" s="191"/>
      <c r="F14" s="191"/>
      <c r="G14" s="191"/>
      <c r="H14" s="191"/>
      <c r="I14" s="191"/>
      <c r="J14" s="191"/>
      <c r="K14" s="191"/>
      <c r="L14" s="191"/>
      <c r="M14" s="396" t="s">
        <v>249</v>
      </c>
      <c r="N14" s="195">
        <f>SUM(N11:N13)</f>
        <v>592</v>
      </c>
      <c r="O14" s="196"/>
      <c r="P14" s="72"/>
      <c r="Q14" s="90"/>
      <c r="R14" s="72"/>
      <c r="S14" s="90"/>
      <c r="T14" s="72"/>
      <c r="U14" s="90"/>
      <c r="V14" s="72"/>
      <c r="W14" s="90"/>
      <c r="X14" s="72"/>
    </row>
    <row r="15" spans="1:14" ht="19.5" customHeight="1" thickBot="1" thickTop="1">
      <c r="A15" s="197" t="s">
        <v>51</v>
      </c>
      <c r="B15" s="224">
        <f>B14+B9</f>
        <v>190368</v>
      </c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 t="s">
        <v>23</v>
      </c>
      <c r="N15" s="231">
        <f>N9+N14</f>
        <v>190368</v>
      </c>
    </row>
    <row r="16" ht="19.5" customHeight="1" thickTop="1"/>
    <row r="17" ht="19.5" customHeight="1"/>
    <row r="18" ht="19.5" customHeight="1"/>
    <row r="19" ht="19.5" customHeight="1"/>
    <row r="20" ht="19.5" customHeight="1"/>
  </sheetData>
  <sheetProtection/>
  <mergeCells count="2">
    <mergeCell ref="N1:P1"/>
    <mergeCell ref="A2:N2"/>
  </mergeCells>
  <printOptions horizontalCentered="1" verticalCentered="1"/>
  <pageMargins left="0.35433070866141736" right="0.2755905511811024" top="0.4724409448818898" bottom="0.4330708661417323" header="0.35433070866141736" footer="0.2362204724409449"/>
  <pageSetup fitToHeight="1" fitToWidth="1" horizontalDpi="600" verticalDpi="600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12"/>
  <sheetViews>
    <sheetView tabSelected="1" workbookViewId="0" topLeftCell="E1">
      <selection activeCell="R7" sqref="R7"/>
    </sheetView>
  </sheetViews>
  <sheetFormatPr defaultColWidth="9.140625" defaultRowHeight="12.75"/>
  <cols>
    <col min="1" max="3" width="0" style="1" hidden="1" customWidth="1"/>
    <col min="4" max="4" width="10.57421875" style="1" hidden="1" customWidth="1"/>
    <col min="5" max="5" width="76.57421875" style="1" customWidth="1"/>
    <col min="6" max="6" width="14.7109375" style="33" customWidth="1"/>
    <col min="7" max="7" width="12.421875" style="1" hidden="1" customWidth="1"/>
    <col min="8" max="11" width="13.421875" style="1" hidden="1" customWidth="1"/>
    <col min="12" max="16" width="13.28125" style="1" hidden="1" customWidth="1"/>
    <col min="17" max="17" width="13.421875" style="1" customWidth="1"/>
    <col min="18" max="18" width="10.140625" style="1" bestFit="1" customWidth="1"/>
    <col min="19" max="19" width="9.140625" style="1" customWidth="1"/>
    <col min="20" max="20" width="9.28125" style="1" bestFit="1" customWidth="1"/>
    <col min="21" max="16384" width="9.140625" style="1" customWidth="1"/>
  </cols>
  <sheetData>
    <row r="1" spans="1:16" s="8" customFormat="1" ht="16.5" thickBot="1">
      <c r="A1" s="5"/>
      <c r="B1" s="5"/>
      <c r="D1" s="16"/>
      <c r="F1" s="751" t="s">
        <v>241</v>
      </c>
      <c r="G1" s="751"/>
      <c r="H1" s="751"/>
      <c r="I1" s="17"/>
      <c r="J1" s="17"/>
      <c r="L1" s="17"/>
      <c r="M1" s="17"/>
      <c r="N1" s="17"/>
      <c r="O1" s="17"/>
      <c r="P1" s="17" t="s">
        <v>7</v>
      </c>
    </row>
    <row r="2" spans="1:16" s="8" customFormat="1" ht="17.25" thickBot="1" thickTop="1">
      <c r="A2" s="745" t="s">
        <v>216</v>
      </c>
      <c r="B2" s="746"/>
      <c r="C2" s="746"/>
      <c r="D2" s="746"/>
      <c r="E2" s="746"/>
      <c r="F2" s="746"/>
      <c r="G2" s="746"/>
      <c r="H2" s="746"/>
      <c r="I2" s="746"/>
      <c r="J2" s="746"/>
      <c r="K2" s="746"/>
      <c r="L2" s="746"/>
      <c r="M2" s="746"/>
      <c r="N2" s="746"/>
      <c r="O2" s="746"/>
      <c r="P2" s="747"/>
    </row>
    <row r="3" spans="1:16" s="8" customFormat="1" ht="16.5" thickBot="1">
      <c r="A3" s="777" t="s">
        <v>217</v>
      </c>
      <c r="B3" s="778"/>
      <c r="C3" s="778"/>
      <c r="D3" s="778"/>
      <c r="E3" s="778"/>
      <c r="F3" s="778"/>
      <c r="G3" s="778"/>
      <c r="H3" s="779"/>
      <c r="I3" s="119"/>
      <c r="J3" s="119"/>
      <c r="K3" s="122"/>
      <c r="L3" s="122"/>
      <c r="M3" s="122"/>
      <c r="N3" s="122"/>
      <c r="O3" s="122"/>
      <c r="P3" s="163"/>
    </row>
    <row r="4" spans="1:16" s="8" customFormat="1" ht="16.5" thickBot="1">
      <c r="A4" s="777"/>
      <c r="B4" s="778"/>
      <c r="C4" s="778"/>
      <c r="D4" s="778"/>
      <c r="E4" s="778"/>
      <c r="F4" s="778"/>
      <c r="G4" s="778"/>
      <c r="H4" s="779"/>
      <c r="I4" s="119"/>
      <c r="J4" s="119"/>
      <c r="K4" s="122"/>
      <c r="L4" s="122"/>
      <c r="M4" s="122"/>
      <c r="N4" s="122"/>
      <c r="O4" s="122"/>
      <c r="P4" s="163"/>
    </row>
    <row r="5" spans="1:16" s="8" customFormat="1" ht="16.5" thickBot="1">
      <c r="A5" s="763"/>
      <c r="B5" s="764"/>
      <c r="C5" s="764"/>
      <c r="D5" s="764"/>
      <c r="E5" s="120"/>
      <c r="F5" s="121"/>
      <c r="G5" s="121"/>
      <c r="H5" s="232"/>
      <c r="I5" s="121"/>
      <c r="J5" s="121"/>
      <c r="K5" s="122"/>
      <c r="L5" s="122"/>
      <c r="M5" s="122"/>
      <c r="N5" s="122"/>
      <c r="O5" s="122"/>
      <c r="P5" s="163"/>
    </row>
    <row r="6" spans="1:16" s="8" customFormat="1" ht="17.25" customHeight="1" thickBot="1">
      <c r="A6" s="765"/>
      <c r="B6" s="766"/>
      <c r="C6" s="766"/>
      <c r="D6" s="766"/>
      <c r="E6" s="757" t="s">
        <v>9</v>
      </c>
      <c r="F6" s="758"/>
      <c r="G6" s="758"/>
      <c r="H6" s="759"/>
      <c r="I6" s="137"/>
      <c r="J6" s="137"/>
      <c r="K6" s="138"/>
      <c r="L6" s="138"/>
      <c r="M6" s="162"/>
      <c r="N6" s="162"/>
      <c r="O6" s="138"/>
      <c r="P6" s="170"/>
    </row>
    <row r="7" spans="1:16" s="8" customFormat="1" ht="27.75" customHeight="1" thickBot="1" thickTop="1">
      <c r="A7" s="755" t="s">
        <v>60</v>
      </c>
      <c r="B7" s="782" t="s">
        <v>61</v>
      </c>
      <c r="C7" s="780" t="s">
        <v>62</v>
      </c>
      <c r="D7" s="770" t="s">
        <v>31</v>
      </c>
      <c r="E7" s="412"/>
      <c r="F7" s="772" t="s">
        <v>106</v>
      </c>
      <c r="G7" s="774" t="s">
        <v>69</v>
      </c>
      <c r="H7" s="767" t="s">
        <v>70</v>
      </c>
      <c r="I7" s="760" t="s">
        <v>57</v>
      </c>
      <c r="J7" s="767" t="s">
        <v>58</v>
      </c>
      <c r="K7" s="760" t="s">
        <v>11</v>
      </c>
      <c r="L7" s="767" t="s">
        <v>12</v>
      </c>
      <c r="M7" s="760" t="s">
        <v>0</v>
      </c>
      <c r="N7" s="767" t="s">
        <v>1</v>
      </c>
      <c r="O7" s="760" t="s">
        <v>47</v>
      </c>
      <c r="P7" s="767" t="s">
        <v>48</v>
      </c>
    </row>
    <row r="8" spans="1:16" s="8" customFormat="1" ht="8.25" customHeight="1" hidden="1" thickBot="1">
      <c r="A8" s="755"/>
      <c r="B8" s="782"/>
      <c r="C8" s="780"/>
      <c r="D8" s="770"/>
      <c r="E8" s="413"/>
      <c r="F8" s="772"/>
      <c r="G8" s="775"/>
      <c r="H8" s="768"/>
      <c r="I8" s="761"/>
      <c r="J8" s="768"/>
      <c r="K8" s="761"/>
      <c r="L8" s="768"/>
      <c r="M8" s="761"/>
      <c r="N8" s="768"/>
      <c r="O8" s="761"/>
      <c r="P8" s="768"/>
    </row>
    <row r="9" spans="1:16" s="8" customFormat="1" ht="19.5" customHeight="1" hidden="1" thickBot="1">
      <c r="A9" s="755"/>
      <c r="B9" s="782"/>
      <c r="C9" s="780"/>
      <c r="D9" s="770"/>
      <c r="E9" s="413"/>
      <c r="F9" s="772"/>
      <c r="G9" s="775"/>
      <c r="H9" s="768"/>
      <c r="I9" s="761"/>
      <c r="J9" s="768"/>
      <c r="K9" s="761"/>
      <c r="L9" s="768"/>
      <c r="M9" s="761"/>
      <c r="N9" s="768"/>
      <c r="O9" s="761"/>
      <c r="P9" s="768"/>
    </row>
    <row r="10" spans="1:16" s="8" customFormat="1" ht="19.5" customHeight="1" hidden="1" thickBot="1">
      <c r="A10" s="756"/>
      <c r="B10" s="783"/>
      <c r="C10" s="781"/>
      <c r="D10" s="771"/>
      <c r="E10" s="414"/>
      <c r="F10" s="773"/>
      <c r="G10" s="776"/>
      <c r="H10" s="769"/>
      <c r="I10" s="762"/>
      <c r="J10" s="769"/>
      <c r="K10" s="762"/>
      <c r="L10" s="769"/>
      <c r="M10" s="762"/>
      <c r="N10" s="769"/>
      <c r="O10" s="762"/>
      <c r="P10" s="769"/>
    </row>
    <row r="11" spans="1:16" ht="19.5" customHeight="1" thickBot="1" thickTop="1">
      <c r="A11" s="463" t="s">
        <v>180</v>
      </c>
      <c r="B11" s="464"/>
      <c r="C11" s="465"/>
      <c r="D11" s="466"/>
      <c r="E11" s="415" t="s">
        <v>8</v>
      </c>
      <c r="F11" s="467"/>
      <c r="G11" s="467"/>
      <c r="H11" s="467"/>
      <c r="I11" s="467"/>
      <c r="J11" s="467"/>
      <c r="K11" s="467"/>
      <c r="L11" s="467"/>
      <c r="M11" s="467"/>
      <c r="N11" s="467"/>
      <c r="O11" s="467"/>
      <c r="P11" s="633"/>
    </row>
    <row r="12" spans="1:16" ht="19.5" customHeight="1" thickBot="1" thickTop="1">
      <c r="A12" s="523" t="s">
        <v>179</v>
      </c>
      <c r="B12" s="508"/>
      <c r="C12" s="524"/>
      <c r="D12" s="525"/>
      <c r="E12" s="490" t="s">
        <v>20</v>
      </c>
      <c r="F12" s="491"/>
      <c r="G12" s="491"/>
      <c r="H12" s="491"/>
      <c r="I12" s="491"/>
      <c r="J12" s="491"/>
      <c r="K12" s="491"/>
      <c r="L12" s="491"/>
      <c r="M12" s="491"/>
      <c r="N12" s="491"/>
      <c r="O12" s="491"/>
      <c r="P12" s="634"/>
    </row>
    <row r="13" spans="1:16" ht="19.5" customHeight="1" thickBot="1" thickTop="1">
      <c r="A13" s="526" t="s">
        <v>177</v>
      </c>
      <c r="B13" s="527"/>
      <c r="C13" s="528"/>
      <c r="D13" s="529"/>
      <c r="E13" s="492" t="s">
        <v>34</v>
      </c>
      <c r="F13" s="493"/>
      <c r="G13" s="493"/>
      <c r="H13" s="493"/>
      <c r="I13" s="493"/>
      <c r="J13" s="493"/>
      <c r="K13" s="493"/>
      <c r="L13" s="493"/>
      <c r="M13" s="493"/>
      <c r="N13" s="493"/>
      <c r="O13" s="493"/>
      <c r="P13" s="635"/>
    </row>
    <row r="14" spans="1:16" s="19" customFormat="1" ht="19.5" customHeight="1" thickBot="1">
      <c r="A14" s="79"/>
      <c r="B14" s="12">
        <v>2</v>
      </c>
      <c r="C14" s="12"/>
      <c r="D14" s="95"/>
      <c r="E14" s="418" t="s">
        <v>108</v>
      </c>
      <c r="F14" s="432">
        <f>'2. Társ. bevét-kiad'!F15</f>
        <v>0</v>
      </c>
      <c r="G14" s="432"/>
      <c r="H14" s="432">
        <f>F14+G14</f>
        <v>0</v>
      </c>
      <c r="I14" s="432"/>
      <c r="J14" s="432">
        <f>H14+I14</f>
        <v>0</v>
      </c>
      <c r="K14" s="432"/>
      <c r="L14" s="432">
        <f>J14+K14</f>
        <v>0</v>
      </c>
      <c r="M14" s="432"/>
      <c r="N14" s="432">
        <f>L14+M14</f>
        <v>0</v>
      </c>
      <c r="O14" s="432"/>
      <c r="P14" s="636">
        <f>N14+O14</f>
        <v>0</v>
      </c>
    </row>
    <row r="15" spans="1:16" s="19" customFormat="1" ht="35.25" customHeight="1" thickBot="1">
      <c r="A15" s="79"/>
      <c r="B15" s="12">
        <v>3</v>
      </c>
      <c r="C15" s="12"/>
      <c r="D15" s="95"/>
      <c r="E15" s="419" t="s">
        <v>107</v>
      </c>
      <c r="F15" s="432">
        <f>'2. Társ. bevét-kiad'!F16</f>
        <v>0</v>
      </c>
      <c r="G15" s="433"/>
      <c r="H15" s="432">
        <f>F15+G15</f>
        <v>0</v>
      </c>
      <c r="I15" s="433"/>
      <c r="J15" s="432">
        <f>H15+I15</f>
        <v>0</v>
      </c>
      <c r="K15" s="433"/>
      <c r="L15" s="432">
        <f>J15+K15</f>
        <v>0</v>
      </c>
      <c r="M15" s="433"/>
      <c r="N15" s="432">
        <f>L15+M15</f>
        <v>0</v>
      </c>
      <c r="O15" s="433"/>
      <c r="P15" s="636">
        <f>N15+O15</f>
        <v>0</v>
      </c>
    </row>
    <row r="16" spans="1:16" s="19" customFormat="1" ht="35.25" customHeight="1" thickBot="1">
      <c r="A16" s="79"/>
      <c r="B16" s="12">
        <v>4</v>
      </c>
      <c r="C16" s="12"/>
      <c r="D16" s="95"/>
      <c r="E16" s="419" t="s">
        <v>109</v>
      </c>
      <c r="F16" s="432">
        <f>'2. Társ. bevét-kiad'!F17</f>
        <v>0</v>
      </c>
      <c r="G16" s="432"/>
      <c r="H16" s="432">
        <f>F16+G16</f>
        <v>0</v>
      </c>
      <c r="I16" s="432"/>
      <c r="J16" s="432">
        <f>H16+I16</f>
        <v>0</v>
      </c>
      <c r="K16" s="432"/>
      <c r="L16" s="432">
        <f>J16+K16</f>
        <v>0</v>
      </c>
      <c r="M16" s="432"/>
      <c r="N16" s="432">
        <f>L16+M16</f>
        <v>0</v>
      </c>
      <c r="O16" s="432"/>
      <c r="P16" s="636">
        <f>N16+O16</f>
        <v>0</v>
      </c>
    </row>
    <row r="17" spans="1:16" ht="36" customHeight="1" thickBot="1">
      <c r="A17" s="79"/>
      <c r="B17" s="12">
        <v>5</v>
      </c>
      <c r="C17" s="12"/>
      <c r="D17" s="530"/>
      <c r="E17" s="419" t="s">
        <v>110</v>
      </c>
      <c r="F17" s="432">
        <f>'2. Társ. bevét-kiad'!F18</f>
        <v>0</v>
      </c>
      <c r="G17" s="432"/>
      <c r="H17" s="432">
        <f>F17+G17</f>
        <v>0</v>
      </c>
      <c r="I17" s="432"/>
      <c r="J17" s="432">
        <f>H17+I17</f>
        <v>0</v>
      </c>
      <c r="K17" s="432"/>
      <c r="L17" s="432">
        <f>J17+K17</f>
        <v>0</v>
      </c>
      <c r="M17" s="432"/>
      <c r="N17" s="432">
        <f>L17+M17</f>
        <v>0</v>
      </c>
      <c r="O17" s="432"/>
      <c r="P17" s="636">
        <f>N17+O17</f>
        <v>0</v>
      </c>
    </row>
    <row r="18" spans="1:16" ht="19.5" customHeight="1" thickBot="1">
      <c r="A18" s="79"/>
      <c r="B18" s="12">
        <v>6</v>
      </c>
      <c r="C18" s="12"/>
      <c r="D18" s="530"/>
      <c r="E18" s="418" t="s">
        <v>111</v>
      </c>
      <c r="F18" s="432">
        <f>'2. Társ. bevét-kiad'!F19+'3. Int. bevét- kiad.'!F13</f>
        <v>174292</v>
      </c>
      <c r="G18" s="432"/>
      <c r="H18" s="432">
        <f>F18+G18</f>
        <v>174292</v>
      </c>
      <c r="I18" s="432"/>
      <c r="J18" s="432">
        <f>H18+I18</f>
        <v>174292</v>
      </c>
      <c r="K18" s="432"/>
      <c r="L18" s="432">
        <f>J18+K18</f>
        <v>174292</v>
      </c>
      <c r="M18" s="432"/>
      <c r="N18" s="432">
        <f>L18+M18</f>
        <v>174292</v>
      </c>
      <c r="O18" s="432"/>
      <c r="P18" s="636">
        <f>N18+O18</f>
        <v>174292</v>
      </c>
    </row>
    <row r="19" spans="1:16" ht="19.5" customHeight="1" thickBot="1">
      <c r="A19" s="79"/>
      <c r="B19" s="12"/>
      <c r="C19" s="12"/>
      <c r="D19" s="530"/>
      <c r="E19" s="664" t="s">
        <v>256</v>
      </c>
      <c r="F19" s="431">
        <f>'2. Társ. bevét-kiad'!F20+'3. Int. bevét- kiad.'!F14</f>
        <v>173242</v>
      </c>
      <c r="G19" s="405"/>
      <c r="H19" s="432"/>
      <c r="I19" s="405"/>
      <c r="J19" s="432"/>
      <c r="K19" s="405"/>
      <c r="L19" s="432"/>
      <c r="M19" s="405"/>
      <c r="N19" s="432"/>
      <c r="O19" s="405"/>
      <c r="P19" s="636"/>
    </row>
    <row r="20" spans="1:16" ht="19.5" customHeight="1" thickBot="1">
      <c r="A20" s="79"/>
      <c r="B20" s="12"/>
      <c r="C20" s="12"/>
      <c r="D20" s="530"/>
      <c r="E20" s="664" t="s">
        <v>257</v>
      </c>
      <c r="F20" s="431">
        <f>'2. Társ. bevét-kiad'!F21+'3. Int. bevét- kiad.'!F15</f>
        <v>1050</v>
      </c>
      <c r="G20" s="405"/>
      <c r="H20" s="432"/>
      <c r="I20" s="405"/>
      <c r="J20" s="432"/>
      <c r="K20" s="405"/>
      <c r="L20" s="432"/>
      <c r="M20" s="405"/>
      <c r="N20" s="432"/>
      <c r="O20" s="405"/>
      <c r="P20" s="636"/>
    </row>
    <row r="21" spans="1:16" ht="19.5" customHeight="1" thickBot="1">
      <c r="A21" s="79">
        <v>401</v>
      </c>
      <c r="B21" s="12"/>
      <c r="C21" s="15"/>
      <c r="D21" s="530"/>
      <c r="E21" s="418" t="s">
        <v>97</v>
      </c>
      <c r="F21" s="405">
        <f>+F14+F15+F16+F17+F18</f>
        <v>174292</v>
      </c>
      <c r="G21" s="410" t="e">
        <f>#REF!+G14+G15+G16+G17+G18</f>
        <v>#REF!</v>
      </c>
      <c r="H21" s="432" t="e">
        <f>F21+G21</f>
        <v>#REF!</v>
      </c>
      <c r="I21" s="410" t="e">
        <f>#REF!+I14+I15+I16+I17+I18</f>
        <v>#REF!</v>
      </c>
      <c r="J21" s="432" t="e">
        <f>H21+I21</f>
        <v>#REF!</v>
      </c>
      <c r="K21" s="410" t="e">
        <f>#REF!+K14+K15+K16+K17+K18</f>
        <v>#REF!</v>
      </c>
      <c r="L21" s="432" t="e">
        <f>J21+K21</f>
        <v>#REF!</v>
      </c>
      <c r="M21" s="410" t="e">
        <f>#REF!+M14+M15+M16+M17+M18</f>
        <v>#REF!</v>
      </c>
      <c r="N21" s="432" t="e">
        <f>L21+M21</f>
        <v>#REF!</v>
      </c>
      <c r="O21" s="410" t="e">
        <f>#REF!+O14+O15+O16+O17+O18</f>
        <v>#REF!</v>
      </c>
      <c r="P21" s="636" t="e">
        <f>N21+O21</f>
        <v>#REF!</v>
      </c>
    </row>
    <row r="22" spans="1:16" ht="19.5" customHeight="1" thickBot="1">
      <c r="A22" s="74">
        <v>403</v>
      </c>
      <c r="B22" s="6"/>
      <c r="C22" s="11"/>
      <c r="D22" s="559"/>
      <c r="E22" s="468" t="s">
        <v>34</v>
      </c>
      <c r="F22" s="560"/>
      <c r="G22" s="560"/>
      <c r="H22" s="560"/>
      <c r="I22" s="560"/>
      <c r="J22" s="560"/>
      <c r="K22" s="560"/>
      <c r="L22" s="560"/>
      <c r="M22" s="560"/>
      <c r="N22" s="560"/>
      <c r="O22" s="560"/>
      <c r="P22" s="637"/>
    </row>
    <row r="23" spans="1:16" s="13" customFormat="1" ht="19.5" customHeight="1">
      <c r="A23" s="100"/>
      <c r="B23" s="20"/>
      <c r="C23" s="20">
        <v>1</v>
      </c>
      <c r="D23" s="538"/>
      <c r="E23" s="425" t="s">
        <v>114</v>
      </c>
      <c r="F23" s="592">
        <f>'2. Társ. bevét-kiad'!F24+'3. Int. bevét- kiad.'!F17</f>
        <v>0</v>
      </c>
      <c r="G23" s="408"/>
      <c r="H23" s="408">
        <f>F23+G23</f>
        <v>0</v>
      </c>
      <c r="I23" s="408"/>
      <c r="J23" s="408">
        <f>H23+I23</f>
        <v>0</v>
      </c>
      <c r="K23" s="408"/>
      <c r="L23" s="408">
        <f>J23+K23</f>
        <v>0</v>
      </c>
      <c r="M23" s="408"/>
      <c r="N23" s="408">
        <f>L23+M23</f>
        <v>0</v>
      </c>
      <c r="O23" s="408"/>
      <c r="P23" s="638">
        <f>N23+O23</f>
        <v>0</v>
      </c>
    </row>
    <row r="24" spans="1:19" ht="19.5" customHeight="1">
      <c r="A24" s="544"/>
      <c r="B24" s="28"/>
      <c r="C24" s="28">
        <v>2</v>
      </c>
      <c r="D24" s="545"/>
      <c r="E24" s="424" t="s">
        <v>113</v>
      </c>
      <c r="F24" s="561">
        <f>'2. Társ. bevét-kiad'!F25+'3. Int. bevét- kiad.'!F18</f>
        <v>0</v>
      </c>
      <c r="G24" s="439"/>
      <c r="H24" s="439">
        <f>F24+G24</f>
        <v>0</v>
      </c>
      <c r="I24" s="439"/>
      <c r="J24" s="439">
        <f>H24+I24</f>
        <v>0</v>
      </c>
      <c r="K24" s="439"/>
      <c r="L24" s="439">
        <f>J24+K24</f>
        <v>0</v>
      </c>
      <c r="M24" s="439"/>
      <c r="N24" s="439">
        <f>L24+M24</f>
        <v>0</v>
      </c>
      <c r="O24" s="439"/>
      <c r="P24" s="639">
        <f>N24+O24</f>
        <v>0</v>
      </c>
      <c r="Q24" s="32"/>
      <c r="S24" s="32"/>
    </row>
    <row r="25" spans="1:16" s="2" customFormat="1" ht="19.5" customHeight="1">
      <c r="A25" s="77"/>
      <c r="B25" s="27"/>
      <c r="C25" s="27">
        <v>3</v>
      </c>
      <c r="D25" s="531"/>
      <c r="E25" s="469" t="s">
        <v>185</v>
      </c>
      <c r="F25" s="561">
        <f>'2. Társ. bevét-kiad'!F26+'3. Int. bevét- kiad.'!F19</f>
        <v>0</v>
      </c>
      <c r="G25" s="437"/>
      <c r="H25" s="439">
        <f aca="true" t="shared" si="0" ref="H25:P32">F25+G25</f>
        <v>0</v>
      </c>
      <c r="I25" s="437"/>
      <c r="J25" s="439">
        <f t="shared" si="0"/>
        <v>0</v>
      </c>
      <c r="K25" s="437"/>
      <c r="L25" s="439">
        <f t="shared" si="0"/>
        <v>0</v>
      </c>
      <c r="M25" s="437"/>
      <c r="N25" s="439">
        <f t="shared" si="0"/>
        <v>0</v>
      </c>
      <c r="O25" s="437"/>
      <c r="P25" s="639">
        <f t="shared" si="0"/>
        <v>0</v>
      </c>
    </row>
    <row r="26" spans="1:16" s="2" customFormat="1" ht="19.5" customHeight="1">
      <c r="A26" s="77"/>
      <c r="B26" s="27"/>
      <c r="C26" s="27">
        <v>4</v>
      </c>
      <c r="D26" s="531"/>
      <c r="E26" s="470" t="s">
        <v>115</v>
      </c>
      <c r="F26" s="561">
        <f>'2. Társ. bevét-kiad'!F27+'3. Int. bevét- kiad.'!F20</f>
        <v>0</v>
      </c>
      <c r="G26" s="437"/>
      <c r="H26" s="439">
        <f t="shared" si="0"/>
        <v>0</v>
      </c>
      <c r="I26" s="437"/>
      <c r="J26" s="439">
        <f t="shared" si="0"/>
        <v>0</v>
      </c>
      <c r="K26" s="437"/>
      <c r="L26" s="439">
        <f t="shared" si="0"/>
        <v>0</v>
      </c>
      <c r="M26" s="437"/>
      <c r="N26" s="439">
        <f t="shared" si="0"/>
        <v>0</v>
      </c>
      <c r="O26" s="437"/>
      <c r="P26" s="639">
        <f t="shared" si="0"/>
        <v>0</v>
      </c>
    </row>
    <row r="27" spans="1:16" s="2" customFormat="1" ht="19.5" customHeight="1">
      <c r="A27" s="77"/>
      <c r="B27" s="27"/>
      <c r="C27" s="27">
        <v>5</v>
      </c>
      <c r="D27" s="531"/>
      <c r="E27" s="469" t="s">
        <v>116</v>
      </c>
      <c r="F27" s="561">
        <f>'2. Társ. bevét-kiad'!F28+'3. Int. bevét- kiad.'!F21</f>
        <v>12698</v>
      </c>
      <c r="G27" s="437"/>
      <c r="H27" s="439">
        <f t="shared" si="0"/>
        <v>12698</v>
      </c>
      <c r="I27" s="437"/>
      <c r="J27" s="439">
        <f t="shared" si="0"/>
        <v>12698</v>
      </c>
      <c r="K27" s="437"/>
      <c r="L27" s="439">
        <f t="shared" si="0"/>
        <v>12698</v>
      </c>
      <c r="M27" s="437"/>
      <c r="N27" s="439">
        <f t="shared" si="0"/>
        <v>12698</v>
      </c>
      <c r="O27" s="437"/>
      <c r="P27" s="639">
        <f t="shared" si="0"/>
        <v>12698</v>
      </c>
    </row>
    <row r="28" spans="1:16" s="2" customFormat="1" ht="19.5" customHeight="1">
      <c r="A28" s="77"/>
      <c r="B28" s="27"/>
      <c r="C28" s="27">
        <v>6</v>
      </c>
      <c r="D28" s="531"/>
      <c r="E28" s="471" t="s">
        <v>117</v>
      </c>
      <c r="F28" s="561">
        <f>'2. Társ. bevét-kiad'!F29+'3. Int. bevét- kiad.'!F22</f>
        <v>3428</v>
      </c>
      <c r="G28" s="437"/>
      <c r="H28" s="439">
        <f t="shared" si="0"/>
        <v>3428</v>
      </c>
      <c r="I28" s="437"/>
      <c r="J28" s="439">
        <f t="shared" si="0"/>
        <v>3428</v>
      </c>
      <c r="K28" s="437"/>
      <c r="L28" s="439">
        <f t="shared" si="0"/>
        <v>3428</v>
      </c>
      <c r="M28" s="437"/>
      <c r="N28" s="439">
        <f t="shared" si="0"/>
        <v>3428</v>
      </c>
      <c r="O28" s="437"/>
      <c r="P28" s="639">
        <f t="shared" si="0"/>
        <v>3428</v>
      </c>
    </row>
    <row r="29" spans="1:16" s="19" customFormat="1" ht="19.5" customHeight="1">
      <c r="A29" s="77"/>
      <c r="B29" s="27"/>
      <c r="C29" s="27">
        <v>7</v>
      </c>
      <c r="D29" s="532"/>
      <c r="E29" s="416" t="s">
        <v>118</v>
      </c>
      <c r="F29" s="561">
        <f>'2. Társ. bevét-kiad'!F30+'3. Int. bevét- kiad.'!F23</f>
        <v>0</v>
      </c>
      <c r="G29" s="437"/>
      <c r="H29" s="439">
        <f t="shared" si="0"/>
        <v>0</v>
      </c>
      <c r="I29" s="437"/>
      <c r="J29" s="439">
        <f t="shared" si="0"/>
        <v>0</v>
      </c>
      <c r="K29" s="437"/>
      <c r="L29" s="439">
        <f t="shared" si="0"/>
        <v>0</v>
      </c>
      <c r="M29" s="437"/>
      <c r="N29" s="439">
        <f t="shared" si="0"/>
        <v>0</v>
      </c>
      <c r="O29" s="437"/>
      <c r="P29" s="639">
        <f t="shared" si="0"/>
        <v>0</v>
      </c>
    </row>
    <row r="30" spans="1:16" s="2" customFormat="1" ht="19.5" customHeight="1">
      <c r="A30" s="77"/>
      <c r="B30" s="27"/>
      <c r="C30" s="27">
        <v>8</v>
      </c>
      <c r="D30" s="531"/>
      <c r="E30" s="416" t="s">
        <v>119</v>
      </c>
      <c r="F30" s="561">
        <f>'2. Társ. bevét-kiad'!F31+'3. Int. bevét- kiad.'!F24</f>
        <v>0</v>
      </c>
      <c r="G30" s="437"/>
      <c r="H30" s="439">
        <f t="shared" si="0"/>
        <v>0</v>
      </c>
      <c r="I30" s="437"/>
      <c r="J30" s="439">
        <f t="shared" si="0"/>
        <v>0</v>
      </c>
      <c r="K30" s="437"/>
      <c r="L30" s="439">
        <f t="shared" si="0"/>
        <v>0</v>
      </c>
      <c r="M30" s="437"/>
      <c r="N30" s="439">
        <f t="shared" si="0"/>
        <v>0</v>
      </c>
      <c r="O30" s="437"/>
      <c r="P30" s="639">
        <f t="shared" si="0"/>
        <v>0</v>
      </c>
    </row>
    <row r="31" spans="1:16" s="2" customFormat="1" ht="19.5" customHeight="1">
      <c r="A31" s="77"/>
      <c r="B31" s="27"/>
      <c r="C31" s="27">
        <v>9</v>
      </c>
      <c r="D31" s="531"/>
      <c r="E31" s="472" t="s">
        <v>120</v>
      </c>
      <c r="F31" s="561">
        <f>'2. Társ. bevét-kiad'!F32+'3. Int. bevét- kiad.'!F25</f>
        <v>0</v>
      </c>
      <c r="G31" s="437"/>
      <c r="H31" s="439">
        <f t="shared" si="0"/>
        <v>0</v>
      </c>
      <c r="I31" s="437"/>
      <c r="J31" s="439">
        <f t="shared" si="0"/>
        <v>0</v>
      </c>
      <c r="K31" s="437"/>
      <c r="L31" s="439">
        <f t="shared" si="0"/>
        <v>0</v>
      </c>
      <c r="M31" s="437"/>
      <c r="N31" s="439">
        <f t="shared" si="0"/>
        <v>0</v>
      </c>
      <c r="O31" s="437"/>
      <c r="P31" s="639">
        <f t="shared" si="0"/>
        <v>0</v>
      </c>
    </row>
    <row r="32" spans="1:16" s="2" customFormat="1" ht="19.5" customHeight="1" thickBot="1">
      <c r="A32" s="101"/>
      <c r="B32" s="43"/>
      <c r="C32" s="43">
        <v>10</v>
      </c>
      <c r="D32" s="533"/>
      <c r="E32" s="473" t="s">
        <v>121</v>
      </c>
      <c r="F32" s="595">
        <f>'2. Társ. bevét-kiad'!F33+'3. Int. bevét- kiad.'!F26</f>
        <v>0</v>
      </c>
      <c r="G32" s="438"/>
      <c r="H32" s="439">
        <f t="shared" si="0"/>
        <v>0</v>
      </c>
      <c r="I32" s="438"/>
      <c r="J32" s="439">
        <f t="shared" si="0"/>
        <v>0</v>
      </c>
      <c r="K32" s="438"/>
      <c r="L32" s="439">
        <f t="shared" si="0"/>
        <v>0</v>
      </c>
      <c r="M32" s="438"/>
      <c r="N32" s="439">
        <f t="shared" si="0"/>
        <v>0</v>
      </c>
      <c r="O32" s="438"/>
      <c r="P32" s="639">
        <f t="shared" si="0"/>
        <v>0</v>
      </c>
    </row>
    <row r="33" spans="1:16" s="2" customFormat="1" ht="19.5" customHeight="1" thickBot="1">
      <c r="A33" s="404">
        <v>403</v>
      </c>
      <c r="B33" s="12"/>
      <c r="C33" s="15"/>
      <c r="D33" s="530"/>
      <c r="E33" s="440" t="s">
        <v>98</v>
      </c>
      <c r="F33" s="432">
        <f>F23+F24+F25+F26+F27+F28+F29+F30+F31+F32</f>
        <v>16126</v>
      </c>
      <c r="G33" s="432">
        <f aca="true" t="shared" si="1" ref="G33:O33">G23+G24+G25+G26+G27+G28+G29+G30+G31+G32</f>
        <v>0</v>
      </c>
      <c r="H33" s="432">
        <f>F33+G33</f>
        <v>16126</v>
      </c>
      <c r="I33" s="432">
        <f t="shared" si="1"/>
        <v>0</v>
      </c>
      <c r="J33" s="432">
        <f>H33+I33</f>
        <v>16126</v>
      </c>
      <c r="K33" s="432">
        <f t="shared" si="1"/>
        <v>0</v>
      </c>
      <c r="L33" s="432">
        <f>J33+K33</f>
        <v>16126</v>
      </c>
      <c r="M33" s="432">
        <f t="shared" si="1"/>
        <v>0</v>
      </c>
      <c r="N33" s="432">
        <f>L33+M33</f>
        <v>16126</v>
      </c>
      <c r="O33" s="432">
        <f t="shared" si="1"/>
        <v>0</v>
      </c>
      <c r="P33" s="636">
        <f>N33+O33</f>
        <v>16126</v>
      </c>
    </row>
    <row r="34" spans="1:16" s="2" customFormat="1" ht="48.75" customHeight="1" thickBot="1">
      <c r="A34" s="404">
        <v>404</v>
      </c>
      <c r="B34" s="12"/>
      <c r="C34" s="15"/>
      <c r="D34" s="530"/>
      <c r="E34" s="440" t="s">
        <v>122</v>
      </c>
      <c r="F34" s="432">
        <f>'2. Társ. bevét-kiad'!F35</f>
        <v>0</v>
      </c>
      <c r="G34" s="432"/>
      <c r="H34" s="432">
        <f>F34+G34</f>
        <v>0</v>
      </c>
      <c r="I34" s="432"/>
      <c r="J34" s="432">
        <f>H34+I34</f>
        <v>0</v>
      </c>
      <c r="K34" s="432"/>
      <c r="L34" s="432">
        <f>J34+K34</f>
        <v>0</v>
      </c>
      <c r="M34" s="432"/>
      <c r="N34" s="432">
        <f>L34+M34</f>
        <v>0</v>
      </c>
      <c r="O34" s="432"/>
      <c r="P34" s="636">
        <f>N34+O34</f>
        <v>0</v>
      </c>
    </row>
    <row r="35" spans="1:16" s="2" customFormat="1" ht="30" customHeight="1" thickBot="1">
      <c r="A35" s="404">
        <v>405</v>
      </c>
      <c r="B35" s="12"/>
      <c r="C35" s="15"/>
      <c r="D35" s="530"/>
      <c r="E35" s="419" t="s">
        <v>123</v>
      </c>
      <c r="F35" s="432">
        <f>'2. Társ. bevét-kiad'!F36</f>
        <v>0</v>
      </c>
      <c r="G35" s="432"/>
      <c r="H35" s="432">
        <f aca="true" t="shared" si="2" ref="H35:P37">F35+G35</f>
        <v>0</v>
      </c>
      <c r="I35" s="432"/>
      <c r="J35" s="432">
        <f t="shared" si="2"/>
        <v>0</v>
      </c>
      <c r="K35" s="432"/>
      <c r="L35" s="432">
        <f t="shared" si="2"/>
        <v>0</v>
      </c>
      <c r="M35" s="432"/>
      <c r="N35" s="432">
        <f t="shared" si="2"/>
        <v>0</v>
      </c>
      <c r="O35" s="432"/>
      <c r="P35" s="636">
        <f t="shared" si="2"/>
        <v>0</v>
      </c>
    </row>
    <row r="36" spans="1:16" s="2" customFormat="1" ht="19.5" customHeight="1" thickBot="1">
      <c r="A36" s="404">
        <v>406</v>
      </c>
      <c r="B36" s="12"/>
      <c r="C36" s="15"/>
      <c r="D36" s="530"/>
      <c r="E36" s="419" t="s">
        <v>124</v>
      </c>
      <c r="F36" s="432">
        <f>'2. Társ. bevét-kiad'!F37+'3. Int. bevét- kiad.'!F30</f>
        <v>0</v>
      </c>
      <c r="G36" s="431"/>
      <c r="H36" s="432">
        <f t="shared" si="2"/>
        <v>0</v>
      </c>
      <c r="I36" s="431"/>
      <c r="J36" s="432">
        <f t="shared" si="2"/>
        <v>0</v>
      </c>
      <c r="K36" s="431"/>
      <c r="L36" s="432">
        <f t="shared" si="2"/>
        <v>0</v>
      </c>
      <c r="M36" s="431"/>
      <c r="N36" s="432">
        <f t="shared" si="2"/>
        <v>0</v>
      </c>
      <c r="O36" s="431"/>
      <c r="P36" s="636">
        <f t="shared" si="2"/>
        <v>0</v>
      </c>
    </row>
    <row r="37" spans="1:16" s="13" customFormat="1" ht="19.5" customHeight="1" thickBot="1">
      <c r="A37" s="79">
        <v>407</v>
      </c>
      <c r="B37" s="12"/>
      <c r="C37" s="12"/>
      <c r="D37" s="534"/>
      <c r="E37" s="422" t="s">
        <v>99</v>
      </c>
      <c r="F37" s="432">
        <f>F34+F35+F36</f>
        <v>0</v>
      </c>
      <c r="G37" s="432">
        <f aca="true" t="shared" si="3" ref="G37:O37">G34+G35+G36</f>
        <v>0</v>
      </c>
      <c r="H37" s="432">
        <f t="shared" si="2"/>
        <v>0</v>
      </c>
      <c r="I37" s="432">
        <f t="shared" si="3"/>
        <v>0</v>
      </c>
      <c r="J37" s="432">
        <f t="shared" si="2"/>
        <v>0</v>
      </c>
      <c r="K37" s="432">
        <f t="shared" si="3"/>
        <v>0</v>
      </c>
      <c r="L37" s="432">
        <f t="shared" si="2"/>
        <v>0</v>
      </c>
      <c r="M37" s="432">
        <f t="shared" si="3"/>
        <v>0</v>
      </c>
      <c r="N37" s="432">
        <f t="shared" si="2"/>
        <v>0</v>
      </c>
      <c r="O37" s="432">
        <f t="shared" si="3"/>
        <v>0</v>
      </c>
      <c r="P37" s="636">
        <f t="shared" si="2"/>
        <v>0</v>
      </c>
    </row>
    <row r="38" spans="1:16" s="13" customFormat="1" ht="19.5" customHeight="1" hidden="1" thickBot="1">
      <c r="A38" s="78">
        <v>410</v>
      </c>
      <c r="B38" s="9"/>
      <c r="C38" s="9"/>
      <c r="D38" s="65"/>
      <c r="E38" s="442" t="s">
        <v>75</v>
      </c>
      <c r="F38" s="436"/>
      <c r="G38" s="436"/>
      <c r="H38" s="436"/>
      <c r="I38" s="436"/>
      <c r="J38" s="436"/>
      <c r="K38" s="436"/>
      <c r="L38" s="436"/>
      <c r="M38" s="436"/>
      <c r="N38" s="436"/>
      <c r="O38" s="436"/>
      <c r="P38" s="640"/>
    </row>
    <row r="39" spans="1:16" s="13" customFormat="1" ht="19.5" customHeight="1" thickBot="1">
      <c r="A39" s="494" t="s">
        <v>177</v>
      </c>
      <c r="B39" s="495"/>
      <c r="C39" s="495"/>
      <c r="D39" s="496"/>
      <c r="E39" s="497" t="s">
        <v>126</v>
      </c>
      <c r="F39" s="498">
        <f>F21+F33+F37</f>
        <v>190418</v>
      </c>
      <c r="G39" s="498" t="e">
        <f>G21+#REF!+G33+G37</f>
        <v>#REF!</v>
      </c>
      <c r="H39" s="498" t="e">
        <f>F39+G39</f>
        <v>#REF!</v>
      </c>
      <c r="I39" s="498" t="e">
        <f>I21+#REF!+I33+I37</f>
        <v>#REF!</v>
      </c>
      <c r="J39" s="498" t="e">
        <f>H39+I39</f>
        <v>#REF!</v>
      </c>
      <c r="K39" s="498" t="e">
        <f>K21+#REF!+K33+K37</f>
        <v>#REF!</v>
      </c>
      <c r="L39" s="498" t="e">
        <f>J39+K39</f>
        <v>#REF!</v>
      </c>
      <c r="M39" s="498" t="e">
        <f>M21+#REF!+M33+M37</f>
        <v>#REF!</v>
      </c>
      <c r="N39" s="498" t="e">
        <f>L39+M39</f>
        <v>#REF!</v>
      </c>
      <c r="O39" s="498" t="e">
        <f>O21+#REF!+O33+O37</f>
        <v>#REF!</v>
      </c>
      <c r="P39" s="641" t="e">
        <f>N39+O39</f>
        <v>#REF!</v>
      </c>
    </row>
    <row r="40" spans="1:20" ht="19.5" customHeight="1" thickBot="1">
      <c r="A40" s="499" t="s">
        <v>178</v>
      </c>
      <c r="B40" s="495"/>
      <c r="C40" s="500"/>
      <c r="D40" s="501"/>
      <c r="E40" s="497" t="s">
        <v>68</v>
      </c>
      <c r="F40" s="498"/>
      <c r="G40" s="498"/>
      <c r="H40" s="498"/>
      <c r="I40" s="498"/>
      <c r="J40" s="498"/>
      <c r="K40" s="498"/>
      <c r="L40" s="498"/>
      <c r="M40" s="498"/>
      <c r="N40" s="498"/>
      <c r="O40" s="498"/>
      <c r="P40" s="641"/>
      <c r="R40" s="32"/>
      <c r="S40" s="32"/>
      <c r="T40" s="32"/>
    </row>
    <row r="41" spans="1:20" ht="19.5" customHeight="1" thickBot="1">
      <c r="A41" s="79">
        <v>408</v>
      </c>
      <c r="B41" s="12"/>
      <c r="C41" s="15"/>
      <c r="D41" s="86"/>
      <c r="E41" s="418" t="s">
        <v>125</v>
      </c>
      <c r="F41" s="431"/>
      <c r="G41" s="431"/>
      <c r="H41" s="431"/>
      <c r="I41" s="431"/>
      <c r="J41" s="431"/>
      <c r="K41" s="431"/>
      <c r="L41" s="431"/>
      <c r="M41" s="431"/>
      <c r="N41" s="431"/>
      <c r="O41" s="431"/>
      <c r="P41" s="642"/>
      <c r="R41" s="32"/>
      <c r="S41" s="32"/>
      <c r="T41" s="32"/>
    </row>
    <row r="42" spans="1:20" ht="36.75" customHeight="1" thickBot="1">
      <c r="A42" s="79"/>
      <c r="B42" s="12">
        <v>2</v>
      </c>
      <c r="C42" s="15"/>
      <c r="D42" s="530"/>
      <c r="E42" s="542" t="s">
        <v>127</v>
      </c>
      <c r="F42" s="432">
        <f>'2. Társ. bevét-kiad'!F43</f>
        <v>0</v>
      </c>
      <c r="G42" s="432"/>
      <c r="H42" s="432">
        <f aca="true" t="shared" si="4" ref="H42:P62">F42+G42</f>
        <v>0</v>
      </c>
      <c r="I42" s="432"/>
      <c r="J42" s="432">
        <f t="shared" si="4"/>
        <v>0</v>
      </c>
      <c r="K42" s="432"/>
      <c r="L42" s="432">
        <f t="shared" si="4"/>
        <v>0</v>
      </c>
      <c r="M42" s="432"/>
      <c r="N42" s="432">
        <f t="shared" si="4"/>
        <v>0</v>
      </c>
      <c r="O42" s="432"/>
      <c r="P42" s="636">
        <f t="shared" si="4"/>
        <v>0</v>
      </c>
      <c r="R42" s="32"/>
      <c r="S42" s="32"/>
      <c r="T42" s="32"/>
    </row>
    <row r="43" spans="1:20" ht="30" customHeight="1" thickBot="1">
      <c r="A43" s="79"/>
      <c r="B43" s="12">
        <v>3</v>
      </c>
      <c r="C43" s="15"/>
      <c r="D43" s="530"/>
      <c r="E43" s="434" t="s">
        <v>128</v>
      </c>
      <c r="F43" s="432">
        <f>'2. Társ. bevét-kiad'!F44</f>
        <v>0</v>
      </c>
      <c r="G43" s="432"/>
      <c r="H43" s="432">
        <f t="shared" si="4"/>
        <v>0</v>
      </c>
      <c r="I43" s="432"/>
      <c r="J43" s="432">
        <f t="shared" si="4"/>
        <v>0</v>
      </c>
      <c r="K43" s="432"/>
      <c r="L43" s="432">
        <f t="shared" si="4"/>
        <v>0</v>
      </c>
      <c r="M43" s="432"/>
      <c r="N43" s="432">
        <f t="shared" si="4"/>
        <v>0</v>
      </c>
      <c r="O43" s="432"/>
      <c r="P43" s="636">
        <f t="shared" si="4"/>
        <v>0</v>
      </c>
      <c r="R43" s="32"/>
      <c r="S43" s="32"/>
      <c r="T43" s="32"/>
    </row>
    <row r="44" spans="1:20" ht="33" customHeight="1" thickBot="1">
      <c r="A44" s="79"/>
      <c r="B44" s="12">
        <v>4</v>
      </c>
      <c r="C44" s="15"/>
      <c r="D44" s="530"/>
      <c r="E44" s="434" t="s">
        <v>129</v>
      </c>
      <c r="F44" s="432">
        <f>'2. Társ. bevét-kiad'!F45</f>
        <v>0</v>
      </c>
      <c r="G44" s="432"/>
      <c r="H44" s="432">
        <f t="shared" si="4"/>
        <v>0</v>
      </c>
      <c r="I44" s="432"/>
      <c r="J44" s="432">
        <f t="shared" si="4"/>
        <v>0</v>
      </c>
      <c r="K44" s="432"/>
      <c r="L44" s="432">
        <f t="shared" si="4"/>
        <v>0</v>
      </c>
      <c r="M44" s="432"/>
      <c r="N44" s="432">
        <f t="shared" si="4"/>
        <v>0</v>
      </c>
      <c r="O44" s="432"/>
      <c r="P44" s="636">
        <f t="shared" si="4"/>
        <v>0</v>
      </c>
      <c r="R44" s="32"/>
      <c r="S44" s="32"/>
      <c r="T44" s="32"/>
    </row>
    <row r="45" spans="1:20" ht="19.5" customHeight="1" thickBot="1">
      <c r="A45" s="79"/>
      <c r="B45" s="12">
        <v>5</v>
      </c>
      <c r="C45" s="15"/>
      <c r="D45" s="530"/>
      <c r="E45" s="435" t="s">
        <v>130</v>
      </c>
      <c r="F45" s="432">
        <f>'2. Társ. bevét-kiad'!F46+'3. Int. bevét- kiad.'!F15</f>
        <v>0</v>
      </c>
      <c r="G45" s="432"/>
      <c r="H45" s="432">
        <f t="shared" si="4"/>
        <v>0</v>
      </c>
      <c r="I45" s="432"/>
      <c r="J45" s="432">
        <f t="shared" si="4"/>
        <v>0</v>
      </c>
      <c r="K45" s="432"/>
      <c r="L45" s="432">
        <f t="shared" si="4"/>
        <v>0</v>
      </c>
      <c r="M45" s="432"/>
      <c r="N45" s="432">
        <f t="shared" si="4"/>
        <v>0</v>
      </c>
      <c r="O45" s="432"/>
      <c r="P45" s="636">
        <f t="shared" si="4"/>
        <v>0</v>
      </c>
      <c r="R45" s="32"/>
      <c r="S45" s="32"/>
      <c r="T45" s="32"/>
    </row>
    <row r="46" spans="1:20" ht="19.5" customHeight="1" thickBot="1">
      <c r="A46" s="79"/>
      <c r="B46" s="12"/>
      <c r="C46" s="15"/>
      <c r="D46" s="530">
        <v>1</v>
      </c>
      <c r="E46" s="441" t="s">
        <v>175</v>
      </c>
      <c r="F46" s="431">
        <f>'2. Társ. bevét-kiad'!F47</f>
        <v>0</v>
      </c>
      <c r="G46" s="432"/>
      <c r="H46" s="432">
        <f t="shared" si="4"/>
        <v>0</v>
      </c>
      <c r="I46" s="432"/>
      <c r="J46" s="432">
        <f t="shared" si="4"/>
        <v>0</v>
      </c>
      <c r="K46" s="432"/>
      <c r="L46" s="432">
        <f t="shared" si="4"/>
        <v>0</v>
      </c>
      <c r="M46" s="432"/>
      <c r="N46" s="432">
        <f t="shared" si="4"/>
        <v>0</v>
      </c>
      <c r="O46" s="432"/>
      <c r="P46" s="636">
        <f t="shared" si="4"/>
        <v>0</v>
      </c>
      <c r="R46" s="32"/>
      <c r="S46" s="32"/>
      <c r="T46" s="32"/>
    </row>
    <row r="47" spans="1:20" ht="19.5" customHeight="1" thickBot="1">
      <c r="A47" s="79">
        <v>408</v>
      </c>
      <c r="B47" s="12"/>
      <c r="C47" s="15"/>
      <c r="D47" s="530"/>
      <c r="E47" s="418" t="s">
        <v>100</v>
      </c>
      <c r="F47" s="432">
        <f>SUM(F42:F45)</f>
        <v>0</v>
      </c>
      <c r="G47" s="432">
        <f>SUM(G42:G45)</f>
        <v>0</v>
      </c>
      <c r="H47" s="432">
        <f t="shared" si="4"/>
        <v>0</v>
      </c>
      <c r="I47" s="432">
        <f>SUM(I42:I45)</f>
        <v>0</v>
      </c>
      <c r="J47" s="432">
        <f t="shared" si="4"/>
        <v>0</v>
      </c>
      <c r="K47" s="432">
        <f>SUM(K42:K45)</f>
        <v>0</v>
      </c>
      <c r="L47" s="432">
        <f t="shared" si="4"/>
        <v>0</v>
      </c>
      <c r="M47" s="432">
        <f>SUM(M42:M45)</f>
        <v>0</v>
      </c>
      <c r="N47" s="432">
        <f t="shared" si="4"/>
        <v>0</v>
      </c>
      <c r="O47" s="432">
        <f>SUM(O42:O45)</f>
        <v>0</v>
      </c>
      <c r="P47" s="636">
        <f t="shared" si="4"/>
        <v>0</v>
      </c>
      <c r="R47" s="32"/>
      <c r="S47" s="32"/>
      <c r="T47" s="32"/>
    </row>
    <row r="48" spans="1:20" ht="19.5" customHeight="1" thickBot="1">
      <c r="A48" s="79">
        <v>409</v>
      </c>
      <c r="B48" s="12"/>
      <c r="C48" s="15"/>
      <c r="D48" s="530"/>
      <c r="E48" s="418" t="s">
        <v>68</v>
      </c>
      <c r="F48" s="432"/>
      <c r="G48" s="432"/>
      <c r="H48" s="432"/>
      <c r="I48" s="432"/>
      <c r="J48" s="432"/>
      <c r="K48" s="432"/>
      <c r="L48" s="432"/>
      <c r="M48" s="432"/>
      <c r="N48" s="432"/>
      <c r="O48" s="432"/>
      <c r="P48" s="636"/>
      <c r="R48" s="32"/>
      <c r="S48" s="32"/>
      <c r="T48" s="32"/>
    </row>
    <row r="49" spans="1:16" ht="19.5" customHeight="1" thickBot="1">
      <c r="A49" s="79"/>
      <c r="B49" s="12">
        <v>1</v>
      </c>
      <c r="C49" s="15"/>
      <c r="D49" s="530"/>
      <c r="E49" s="418" t="s">
        <v>131</v>
      </c>
      <c r="F49" s="432">
        <f>'2. Társ. bevét-kiad'!F50</f>
        <v>0</v>
      </c>
      <c r="G49" s="431"/>
      <c r="H49" s="432">
        <f t="shared" si="4"/>
        <v>0</v>
      </c>
      <c r="I49" s="431"/>
      <c r="J49" s="432">
        <f t="shared" si="4"/>
        <v>0</v>
      </c>
      <c r="K49" s="431"/>
      <c r="L49" s="432">
        <f t="shared" si="4"/>
        <v>0</v>
      </c>
      <c r="M49" s="431"/>
      <c r="N49" s="432">
        <f t="shared" si="4"/>
        <v>0</v>
      </c>
      <c r="O49" s="431"/>
      <c r="P49" s="636">
        <f t="shared" si="4"/>
        <v>0</v>
      </c>
    </row>
    <row r="50" spans="1:16" ht="19.5" customHeight="1" thickBot="1">
      <c r="A50" s="79"/>
      <c r="B50" s="12">
        <v>2</v>
      </c>
      <c r="C50" s="12"/>
      <c r="D50" s="534"/>
      <c r="E50" s="418" t="s">
        <v>132</v>
      </c>
      <c r="F50" s="432">
        <f>'2. Társ. bevét-kiad'!F51</f>
        <v>0</v>
      </c>
      <c r="G50" s="432"/>
      <c r="H50" s="432">
        <f t="shared" si="4"/>
        <v>0</v>
      </c>
      <c r="I50" s="432"/>
      <c r="J50" s="432">
        <f t="shared" si="4"/>
        <v>0</v>
      </c>
      <c r="K50" s="432"/>
      <c r="L50" s="432">
        <f t="shared" si="4"/>
        <v>0</v>
      </c>
      <c r="M50" s="432"/>
      <c r="N50" s="432">
        <f t="shared" si="4"/>
        <v>0</v>
      </c>
      <c r="O50" s="432"/>
      <c r="P50" s="636">
        <f t="shared" si="4"/>
        <v>0</v>
      </c>
    </row>
    <row r="51" spans="1:16" ht="19.5" customHeight="1" hidden="1" thickBot="1">
      <c r="A51" s="79"/>
      <c r="B51" s="12"/>
      <c r="C51" s="12"/>
      <c r="D51" s="534"/>
      <c r="E51" s="418" t="s">
        <v>3</v>
      </c>
      <c r="F51" s="432">
        <f>'2. Társ. bevét-kiad'!F52</f>
        <v>0</v>
      </c>
      <c r="G51" s="432"/>
      <c r="H51" s="432">
        <f t="shared" si="4"/>
        <v>0</v>
      </c>
      <c r="I51" s="432"/>
      <c r="J51" s="432">
        <f t="shared" si="4"/>
        <v>0</v>
      </c>
      <c r="K51" s="432"/>
      <c r="L51" s="432">
        <f t="shared" si="4"/>
        <v>0</v>
      </c>
      <c r="M51" s="432"/>
      <c r="N51" s="432">
        <f t="shared" si="4"/>
        <v>0</v>
      </c>
      <c r="O51" s="432"/>
      <c r="P51" s="636">
        <f t="shared" si="4"/>
        <v>0</v>
      </c>
    </row>
    <row r="52" spans="1:16" ht="19.5" customHeight="1" hidden="1" thickBot="1">
      <c r="A52" s="79"/>
      <c r="B52" s="12"/>
      <c r="C52" s="12"/>
      <c r="D52" s="534"/>
      <c r="E52" s="418" t="s">
        <v>89</v>
      </c>
      <c r="F52" s="432">
        <f>'2. Társ. bevét-kiad'!F53</f>
        <v>0</v>
      </c>
      <c r="G52" s="432"/>
      <c r="H52" s="432">
        <f t="shared" si="4"/>
        <v>0</v>
      </c>
      <c r="I52" s="432"/>
      <c r="J52" s="432">
        <f t="shared" si="4"/>
        <v>0</v>
      </c>
      <c r="K52" s="432"/>
      <c r="L52" s="432">
        <f t="shared" si="4"/>
        <v>0</v>
      </c>
      <c r="M52" s="432"/>
      <c r="N52" s="432">
        <f t="shared" si="4"/>
        <v>0</v>
      </c>
      <c r="O52" s="432"/>
      <c r="P52" s="636">
        <f t="shared" si="4"/>
        <v>0</v>
      </c>
    </row>
    <row r="53" spans="1:16" ht="19.5" customHeight="1" hidden="1" thickBot="1">
      <c r="A53" s="79"/>
      <c r="B53" s="12"/>
      <c r="C53" s="12"/>
      <c r="D53" s="534"/>
      <c r="E53" s="418" t="s">
        <v>84</v>
      </c>
      <c r="F53" s="432">
        <f>'2. Társ. bevét-kiad'!F54</f>
        <v>0</v>
      </c>
      <c r="G53" s="432"/>
      <c r="H53" s="432">
        <f t="shared" si="4"/>
        <v>0</v>
      </c>
      <c r="I53" s="432"/>
      <c r="J53" s="432">
        <f t="shared" si="4"/>
        <v>0</v>
      </c>
      <c r="K53" s="432"/>
      <c r="L53" s="432">
        <f t="shared" si="4"/>
        <v>0</v>
      </c>
      <c r="M53" s="432"/>
      <c r="N53" s="432">
        <f t="shared" si="4"/>
        <v>0</v>
      </c>
      <c r="O53" s="432"/>
      <c r="P53" s="636">
        <f t="shared" si="4"/>
        <v>0</v>
      </c>
    </row>
    <row r="54" spans="1:16" ht="19.5" customHeight="1" hidden="1" thickBot="1">
      <c r="A54" s="79"/>
      <c r="B54" s="12"/>
      <c r="C54" s="12"/>
      <c r="D54" s="534"/>
      <c r="E54" s="418" t="s">
        <v>32</v>
      </c>
      <c r="F54" s="432">
        <f>'2. Társ. bevét-kiad'!F55</f>
        <v>0</v>
      </c>
      <c r="G54" s="432"/>
      <c r="H54" s="432">
        <f t="shared" si="4"/>
        <v>0</v>
      </c>
      <c r="I54" s="432"/>
      <c r="J54" s="432">
        <f t="shared" si="4"/>
        <v>0</v>
      </c>
      <c r="K54" s="432"/>
      <c r="L54" s="432">
        <f t="shared" si="4"/>
        <v>0</v>
      </c>
      <c r="M54" s="432"/>
      <c r="N54" s="432">
        <f t="shared" si="4"/>
        <v>0</v>
      </c>
      <c r="O54" s="432"/>
      <c r="P54" s="636">
        <f t="shared" si="4"/>
        <v>0</v>
      </c>
    </row>
    <row r="55" spans="1:16" ht="19.5" customHeight="1" hidden="1">
      <c r="A55" s="79"/>
      <c r="B55" s="12"/>
      <c r="C55" s="12"/>
      <c r="D55" s="534"/>
      <c r="E55" s="418" t="s">
        <v>76</v>
      </c>
      <c r="F55" s="432">
        <f>'2. Társ. bevét-kiad'!F56</f>
        <v>0</v>
      </c>
      <c r="G55" s="432"/>
      <c r="H55" s="432">
        <f t="shared" si="4"/>
        <v>0</v>
      </c>
      <c r="I55" s="432"/>
      <c r="J55" s="432">
        <f t="shared" si="4"/>
        <v>0</v>
      </c>
      <c r="K55" s="432"/>
      <c r="L55" s="432">
        <f t="shared" si="4"/>
        <v>0</v>
      </c>
      <c r="M55" s="432"/>
      <c r="N55" s="432">
        <f t="shared" si="4"/>
        <v>0</v>
      </c>
      <c r="O55" s="432"/>
      <c r="P55" s="636">
        <f t="shared" si="4"/>
        <v>0</v>
      </c>
    </row>
    <row r="56" spans="1:16" ht="19.5" customHeight="1" hidden="1">
      <c r="A56" s="79"/>
      <c r="B56" s="12"/>
      <c r="C56" s="12"/>
      <c r="D56" s="534"/>
      <c r="E56" s="418" t="s">
        <v>77</v>
      </c>
      <c r="F56" s="432">
        <f>'2. Társ. bevét-kiad'!F57</f>
        <v>0</v>
      </c>
      <c r="G56" s="432"/>
      <c r="H56" s="432">
        <f t="shared" si="4"/>
        <v>0</v>
      </c>
      <c r="I56" s="432"/>
      <c r="J56" s="432">
        <f t="shared" si="4"/>
        <v>0</v>
      </c>
      <c r="K56" s="432"/>
      <c r="L56" s="432">
        <f t="shared" si="4"/>
        <v>0</v>
      </c>
      <c r="M56" s="432"/>
      <c r="N56" s="432">
        <f t="shared" si="4"/>
        <v>0</v>
      </c>
      <c r="O56" s="432"/>
      <c r="P56" s="636">
        <f t="shared" si="4"/>
        <v>0</v>
      </c>
    </row>
    <row r="57" spans="1:16" ht="19.5" customHeight="1" hidden="1">
      <c r="A57" s="79"/>
      <c r="B57" s="12"/>
      <c r="C57" s="12"/>
      <c r="D57" s="534"/>
      <c r="E57" s="543" t="s">
        <v>33</v>
      </c>
      <c r="F57" s="432">
        <f>'2. Társ. bevét-kiad'!F58</f>
        <v>0</v>
      </c>
      <c r="G57" s="432"/>
      <c r="H57" s="432">
        <f t="shared" si="4"/>
        <v>0</v>
      </c>
      <c r="I57" s="432"/>
      <c r="J57" s="432">
        <f t="shared" si="4"/>
        <v>0</v>
      </c>
      <c r="K57" s="432"/>
      <c r="L57" s="432">
        <f t="shared" si="4"/>
        <v>0</v>
      </c>
      <c r="M57" s="432"/>
      <c r="N57" s="432">
        <f t="shared" si="4"/>
        <v>0</v>
      </c>
      <c r="O57" s="432"/>
      <c r="P57" s="636">
        <f t="shared" si="4"/>
        <v>0</v>
      </c>
    </row>
    <row r="58" spans="1:16" ht="19.5" customHeight="1" hidden="1" thickBot="1">
      <c r="A58" s="79"/>
      <c r="B58" s="12"/>
      <c r="C58" s="12"/>
      <c r="D58" s="534"/>
      <c r="E58" s="418" t="s">
        <v>78</v>
      </c>
      <c r="F58" s="432">
        <f>'2. Társ. bevét-kiad'!F59</f>
        <v>0</v>
      </c>
      <c r="G58" s="432"/>
      <c r="H58" s="432">
        <f t="shared" si="4"/>
        <v>0</v>
      </c>
      <c r="I58" s="432"/>
      <c r="J58" s="432">
        <f t="shared" si="4"/>
        <v>0</v>
      </c>
      <c r="K58" s="432"/>
      <c r="L58" s="432">
        <f t="shared" si="4"/>
        <v>0</v>
      </c>
      <c r="M58" s="432"/>
      <c r="N58" s="432">
        <f t="shared" si="4"/>
        <v>0</v>
      </c>
      <c r="O58" s="432"/>
      <c r="P58" s="636">
        <f t="shared" si="4"/>
        <v>0</v>
      </c>
    </row>
    <row r="59" spans="1:16" ht="19.5" customHeight="1" thickBot="1">
      <c r="A59" s="79"/>
      <c r="B59" s="12">
        <v>3</v>
      </c>
      <c r="C59" s="12"/>
      <c r="D59" s="534"/>
      <c r="E59" s="418" t="s">
        <v>206</v>
      </c>
      <c r="F59" s="432">
        <f>'2. Társ. bevét-kiad'!F60+'3. Int. bevét- kiad.'!F28</f>
        <v>0</v>
      </c>
      <c r="G59" s="432"/>
      <c r="H59" s="432">
        <f t="shared" si="4"/>
        <v>0</v>
      </c>
      <c r="I59" s="432"/>
      <c r="J59" s="432">
        <f t="shared" si="4"/>
        <v>0</v>
      </c>
      <c r="K59" s="432"/>
      <c r="L59" s="432">
        <f t="shared" si="4"/>
        <v>0</v>
      </c>
      <c r="M59" s="432"/>
      <c r="N59" s="432">
        <f t="shared" si="4"/>
        <v>0</v>
      </c>
      <c r="O59" s="432"/>
      <c r="P59" s="636">
        <f t="shared" si="4"/>
        <v>0</v>
      </c>
    </row>
    <row r="60" spans="1:16" s="13" customFormat="1" ht="19.5" customHeight="1" thickBot="1">
      <c r="A60" s="79"/>
      <c r="B60" s="12">
        <v>4</v>
      </c>
      <c r="C60" s="12"/>
      <c r="D60" s="534"/>
      <c r="E60" s="422" t="s">
        <v>133</v>
      </c>
      <c r="F60" s="432">
        <f>'2. Társ. bevét-kiad'!F61</f>
        <v>0</v>
      </c>
      <c r="G60" s="432"/>
      <c r="H60" s="432">
        <f t="shared" si="4"/>
        <v>0</v>
      </c>
      <c r="I60" s="432"/>
      <c r="J60" s="432">
        <f t="shared" si="4"/>
        <v>0</v>
      </c>
      <c r="K60" s="432"/>
      <c r="L60" s="432">
        <f t="shared" si="4"/>
        <v>0</v>
      </c>
      <c r="M60" s="432"/>
      <c r="N60" s="432">
        <f t="shared" si="4"/>
        <v>0</v>
      </c>
      <c r="O60" s="432"/>
      <c r="P60" s="636">
        <f t="shared" si="4"/>
        <v>0</v>
      </c>
    </row>
    <row r="61" spans="1:16" ht="19.5" customHeight="1" thickBot="1">
      <c r="A61" s="79"/>
      <c r="B61" s="12">
        <v>5</v>
      </c>
      <c r="C61" s="15"/>
      <c r="D61" s="530"/>
      <c r="E61" s="418" t="s">
        <v>134</v>
      </c>
      <c r="F61" s="432">
        <f>'2. Társ. bevét-kiad'!F62</f>
        <v>0</v>
      </c>
      <c r="G61" s="432"/>
      <c r="H61" s="432">
        <f t="shared" si="4"/>
        <v>0</v>
      </c>
      <c r="I61" s="432"/>
      <c r="J61" s="432">
        <f t="shared" si="4"/>
        <v>0</v>
      </c>
      <c r="K61" s="432"/>
      <c r="L61" s="432">
        <f t="shared" si="4"/>
        <v>0</v>
      </c>
      <c r="M61" s="432"/>
      <c r="N61" s="432">
        <f t="shared" si="4"/>
        <v>0</v>
      </c>
      <c r="O61" s="432"/>
      <c r="P61" s="636">
        <f t="shared" si="4"/>
        <v>0</v>
      </c>
    </row>
    <row r="62" spans="1:16" ht="19.5" customHeight="1" thickBot="1">
      <c r="A62" s="79">
        <v>409</v>
      </c>
      <c r="B62" s="12"/>
      <c r="C62" s="15"/>
      <c r="D62" s="530"/>
      <c r="E62" s="418" t="s">
        <v>101</v>
      </c>
      <c r="F62" s="432">
        <f>F49+F50+F59+F60+F61</f>
        <v>0</v>
      </c>
      <c r="G62" s="432">
        <f aca="true" t="shared" si="5" ref="G62:O62">G49+G50+G59+G60+G61</f>
        <v>0</v>
      </c>
      <c r="H62" s="432">
        <f t="shared" si="4"/>
        <v>0</v>
      </c>
      <c r="I62" s="432">
        <f t="shared" si="5"/>
        <v>0</v>
      </c>
      <c r="J62" s="432">
        <f t="shared" si="4"/>
        <v>0</v>
      </c>
      <c r="K62" s="432">
        <f t="shared" si="5"/>
        <v>0</v>
      </c>
      <c r="L62" s="432">
        <f t="shared" si="4"/>
        <v>0</v>
      </c>
      <c r="M62" s="432">
        <f t="shared" si="5"/>
        <v>0</v>
      </c>
      <c r="N62" s="432">
        <f t="shared" si="4"/>
        <v>0</v>
      </c>
      <c r="O62" s="432">
        <f t="shared" si="5"/>
        <v>0</v>
      </c>
      <c r="P62" s="636">
        <f t="shared" si="4"/>
        <v>0</v>
      </c>
    </row>
    <row r="63" spans="1:16" s="13" customFormat="1" ht="19.5" customHeight="1" thickBot="1">
      <c r="A63" s="79">
        <v>410</v>
      </c>
      <c r="B63" s="12"/>
      <c r="C63" s="12"/>
      <c r="D63" s="95"/>
      <c r="E63" s="422" t="s">
        <v>135</v>
      </c>
      <c r="F63" s="432"/>
      <c r="G63" s="432"/>
      <c r="H63" s="432"/>
      <c r="I63" s="432"/>
      <c r="J63" s="432"/>
      <c r="K63" s="432"/>
      <c r="L63" s="432"/>
      <c r="M63" s="432"/>
      <c r="N63" s="432"/>
      <c r="O63" s="432"/>
      <c r="P63" s="636"/>
    </row>
    <row r="64" spans="1:16" s="13" customFormat="1" ht="31.5" customHeight="1" thickBot="1">
      <c r="A64" s="79"/>
      <c r="B64" s="12">
        <v>1</v>
      </c>
      <c r="C64" s="12"/>
      <c r="D64" s="95"/>
      <c r="E64" s="479" t="s">
        <v>136</v>
      </c>
      <c r="F64" s="432">
        <f>'2. Társ. bevét-kiad'!F65</f>
        <v>0</v>
      </c>
      <c r="G64" s="432"/>
      <c r="H64" s="432">
        <f>F64+G64</f>
        <v>0</v>
      </c>
      <c r="I64" s="432"/>
      <c r="J64" s="432">
        <f>H64+I64</f>
        <v>0</v>
      </c>
      <c r="K64" s="432"/>
      <c r="L64" s="432">
        <f>J64+K64</f>
        <v>0</v>
      </c>
      <c r="M64" s="432"/>
      <c r="N64" s="432">
        <f>L64+M64</f>
        <v>0</v>
      </c>
      <c r="O64" s="432"/>
      <c r="P64" s="636">
        <f>N64+O64</f>
        <v>0</v>
      </c>
    </row>
    <row r="65" spans="1:16" s="19" customFormat="1" ht="34.5" customHeight="1" thickBot="1">
      <c r="A65" s="92"/>
      <c r="B65" s="7">
        <v>2</v>
      </c>
      <c r="C65" s="7"/>
      <c r="D65" s="94"/>
      <c r="E65" s="419" t="s">
        <v>137</v>
      </c>
      <c r="F65" s="432">
        <f>'2. Társ. bevét-kiad'!F66</f>
        <v>0</v>
      </c>
      <c r="G65" s="432"/>
      <c r="H65" s="432">
        <f aca="true" t="shared" si="6" ref="H65:P67">F65+G65</f>
        <v>0</v>
      </c>
      <c r="I65" s="432"/>
      <c r="J65" s="432">
        <f t="shared" si="6"/>
        <v>0</v>
      </c>
      <c r="K65" s="432"/>
      <c r="L65" s="432">
        <f t="shared" si="6"/>
        <v>0</v>
      </c>
      <c r="M65" s="432"/>
      <c r="N65" s="432">
        <f t="shared" si="6"/>
        <v>0</v>
      </c>
      <c r="O65" s="432"/>
      <c r="P65" s="636">
        <f t="shared" si="6"/>
        <v>0</v>
      </c>
    </row>
    <row r="66" spans="1:16" s="2" customFormat="1" ht="19.5" customHeight="1" thickBot="1">
      <c r="A66" s="78"/>
      <c r="B66" s="9">
        <v>3</v>
      </c>
      <c r="C66" s="9"/>
      <c r="D66" s="65"/>
      <c r="E66" s="418" t="s">
        <v>138</v>
      </c>
      <c r="F66" s="432">
        <f>'2. Társ. bevét-kiad'!F67+'3. Int. bevét- kiad.'!F32</f>
        <v>0</v>
      </c>
      <c r="G66" s="432"/>
      <c r="H66" s="432">
        <f t="shared" si="6"/>
        <v>0</v>
      </c>
      <c r="I66" s="432"/>
      <c r="J66" s="432">
        <f t="shared" si="6"/>
        <v>0</v>
      </c>
      <c r="K66" s="432"/>
      <c r="L66" s="432">
        <f t="shared" si="6"/>
        <v>0</v>
      </c>
      <c r="M66" s="432"/>
      <c r="N66" s="432">
        <f t="shared" si="6"/>
        <v>0</v>
      </c>
      <c r="O66" s="432"/>
      <c r="P66" s="636">
        <f t="shared" si="6"/>
        <v>0</v>
      </c>
    </row>
    <row r="67" spans="1:16" s="2" customFormat="1" ht="19.5" customHeight="1" thickBot="1">
      <c r="A67" s="79">
        <v>410</v>
      </c>
      <c r="B67" s="12"/>
      <c r="C67" s="12"/>
      <c r="D67" s="534"/>
      <c r="E67" s="442" t="s">
        <v>102</v>
      </c>
      <c r="F67" s="436">
        <f>F64+F65+F66</f>
        <v>0</v>
      </c>
      <c r="G67" s="436">
        <f aca="true" t="shared" si="7" ref="G67:O67">G64+G65+G66</f>
        <v>0</v>
      </c>
      <c r="H67" s="432">
        <f t="shared" si="6"/>
        <v>0</v>
      </c>
      <c r="I67" s="436">
        <f t="shared" si="7"/>
        <v>0</v>
      </c>
      <c r="J67" s="432">
        <f t="shared" si="6"/>
        <v>0</v>
      </c>
      <c r="K67" s="436">
        <f t="shared" si="7"/>
        <v>0</v>
      </c>
      <c r="L67" s="432">
        <f t="shared" si="6"/>
        <v>0</v>
      </c>
      <c r="M67" s="436">
        <f t="shared" si="7"/>
        <v>0</v>
      </c>
      <c r="N67" s="432">
        <f t="shared" si="6"/>
        <v>0</v>
      </c>
      <c r="O67" s="436">
        <f t="shared" si="7"/>
        <v>0</v>
      </c>
      <c r="P67" s="636">
        <f t="shared" si="6"/>
        <v>0</v>
      </c>
    </row>
    <row r="68" spans="1:16" s="13" customFormat="1" ht="19.5" customHeight="1" thickBot="1">
      <c r="A68" s="502" t="s">
        <v>178</v>
      </c>
      <c r="B68" s="503"/>
      <c r="C68" s="503"/>
      <c r="D68" s="504"/>
      <c r="E68" s="505" t="s">
        <v>172</v>
      </c>
      <c r="F68" s="506">
        <f>F47+F62+F67</f>
        <v>0</v>
      </c>
      <c r="G68" s="506">
        <f aca="true" t="shared" si="8" ref="G68:O68">G47+G62+G67</f>
        <v>0</v>
      </c>
      <c r="H68" s="506">
        <f>F68+G68</f>
        <v>0</v>
      </c>
      <c r="I68" s="506">
        <f t="shared" si="8"/>
        <v>0</v>
      </c>
      <c r="J68" s="506">
        <f>H68+I68</f>
        <v>0</v>
      </c>
      <c r="K68" s="506">
        <f t="shared" si="8"/>
        <v>0</v>
      </c>
      <c r="L68" s="506">
        <f>J68+K68</f>
        <v>0</v>
      </c>
      <c r="M68" s="506">
        <f t="shared" si="8"/>
        <v>0</v>
      </c>
      <c r="N68" s="506">
        <f>L68+M68</f>
        <v>0</v>
      </c>
      <c r="O68" s="506">
        <f t="shared" si="8"/>
        <v>0</v>
      </c>
      <c r="P68" s="643">
        <f>N68+O68</f>
        <v>0</v>
      </c>
    </row>
    <row r="69" spans="1:16" s="13" customFormat="1" ht="19.5" customHeight="1" thickBot="1" thickTop="1">
      <c r="A69" s="507" t="s">
        <v>179</v>
      </c>
      <c r="B69" s="508"/>
      <c r="C69" s="508"/>
      <c r="D69" s="509"/>
      <c r="E69" s="490" t="s">
        <v>139</v>
      </c>
      <c r="F69" s="510">
        <f>F39+F68</f>
        <v>190418</v>
      </c>
      <c r="G69" s="510" t="e">
        <f>G39+G68</f>
        <v>#REF!</v>
      </c>
      <c r="H69" s="510" t="e">
        <f>F69+G69</f>
        <v>#REF!</v>
      </c>
      <c r="I69" s="510" t="e">
        <f>I39+I68</f>
        <v>#REF!</v>
      </c>
      <c r="J69" s="510" t="e">
        <f>H69+I69</f>
        <v>#REF!</v>
      </c>
      <c r="K69" s="510" t="e">
        <f>K39+K68</f>
        <v>#REF!</v>
      </c>
      <c r="L69" s="510" t="e">
        <f>J69+K69</f>
        <v>#REF!</v>
      </c>
      <c r="M69" s="510" t="e">
        <f>M39+M68</f>
        <v>#REF!</v>
      </c>
      <c r="N69" s="510" t="e">
        <f>L69+M69</f>
        <v>#REF!</v>
      </c>
      <c r="O69" s="510" t="e">
        <f>O39+O68</f>
        <v>#REF!</v>
      </c>
      <c r="P69" s="644" t="e">
        <f>N69+O69</f>
        <v>#REF!</v>
      </c>
    </row>
    <row r="70" spans="1:16" s="13" customFormat="1" ht="19.5" customHeight="1" thickBot="1" thickTop="1">
      <c r="A70" s="507">
        <v>411</v>
      </c>
      <c r="B70" s="508"/>
      <c r="C70" s="508"/>
      <c r="D70" s="509"/>
      <c r="E70" s="490" t="s">
        <v>164</v>
      </c>
      <c r="F70" s="510"/>
      <c r="G70" s="510"/>
      <c r="H70" s="510"/>
      <c r="I70" s="510"/>
      <c r="J70" s="510"/>
      <c r="K70" s="510"/>
      <c r="L70" s="510"/>
      <c r="M70" s="510"/>
      <c r="N70" s="510"/>
      <c r="O70" s="510"/>
      <c r="P70" s="644"/>
    </row>
    <row r="71" spans="1:16" s="13" customFormat="1" ht="19.5" customHeight="1" thickBot="1" thickTop="1">
      <c r="A71" s="546"/>
      <c r="B71" s="141"/>
      <c r="C71" s="7">
        <v>1</v>
      </c>
      <c r="D71" s="142"/>
      <c r="E71" s="428" t="s">
        <v>160</v>
      </c>
      <c r="F71" s="549">
        <f>'2. Társ. bevét-kiad'!F72</f>
        <v>0</v>
      </c>
      <c r="G71" s="549"/>
      <c r="H71" s="549"/>
      <c r="I71" s="549"/>
      <c r="J71" s="549"/>
      <c r="K71" s="549"/>
      <c r="L71" s="549"/>
      <c r="M71" s="549"/>
      <c r="N71" s="549"/>
      <c r="O71" s="549"/>
      <c r="P71" s="645"/>
    </row>
    <row r="72" spans="1:16" s="13" customFormat="1" ht="19.5" customHeight="1" thickBot="1">
      <c r="A72" s="403"/>
      <c r="B72" s="15"/>
      <c r="C72" s="12">
        <v>2</v>
      </c>
      <c r="D72" s="86"/>
      <c r="E72" s="426" t="s">
        <v>161</v>
      </c>
      <c r="F72" s="549">
        <f>'2. Társ. bevét-kiad'!F73</f>
        <v>0</v>
      </c>
      <c r="G72" s="410"/>
      <c r="H72" s="410"/>
      <c r="I72" s="410"/>
      <c r="J72" s="410"/>
      <c r="K72" s="410"/>
      <c r="L72" s="410"/>
      <c r="M72" s="410"/>
      <c r="N72" s="410"/>
      <c r="O72" s="410"/>
      <c r="P72" s="646"/>
    </row>
    <row r="73" spans="1:16" s="13" customFormat="1" ht="19.5" customHeight="1" thickBot="1">
      <c r="A73" s="547"/>
      <c r="B73" s="10"/>
      <c r="C73" s="9">
        <v>3</v>
      </c>
      <c r="D73" s="541"/>
      <c r="E73" s="548" t="s">
        <v>162</v>
      </c>
      <c r="F73" s="549">
        <f>'2. Társ. bevét-kiad'!F74</f>
        <v>0</v>
      </c>
      <c r="G73" s="550"/>
      <c r="H73" s="550"/>
      <c r="I73" s="550"/>
      <c r="J73" s="550"/>
      <c r="K73" s="550"/>
      <c r="L73" s="550"/>
      <c r="M73" s="550"/>
      <c r="N73" s="550"/>
      <c r="O73" s="550"/>
      <c r="P73" s="647"/>
    </row>
    <row r="74" spans="1:16" s="13" customFormat="1" ht="19.5" customHeight="1" thickBot="1" thickTop="1">
      <c r="A74" s="507">
        <v>411</v>
      </c>
      <c r="B74" s="508"/>
      <c r="C74" s="508"/>
      <c r="D74" s="509"/>
      <c r="E74" s="490" t="s">
        <v>173</v>
      </c>
      <c r="F74" s="510">
        <f>F71+F72+F73</f>
        <v>0</v>
      </c>
      <c r="G74" s="510">
        <f aca="true" t="shared" si="9" ref="G74:P74">G71+G72+G73</f>
        <v>0</v>
      </c>
      <c r="H74" s="510">
        <f t="shared" si="9"/>
        <v>0</v>
      </c>
      <c r="I74" s="510">
        <f t="shared" si="9"/>
        <v>0</v>
      </c>
      <c r="J74" s="510">
        <f t="shared" si="9"/>
        <v>0</v>
      </c>
      <c r="K74" s="510">
        <f t="shared" si="9"/>
        <v>0</v>
      </c>
      <c r="L74" s="510">
        <f t="shared" si="9"/>
        <v>0</v>
      </c>
      <c r="M74" s="510">
        <f t="shared" si="9"/>
        <v>0</v>
      </c>
      <c r="N74" s="510">
        <f t="shared" si="9"/>
        <v>0</v>
      </c>
      <c r="O74" s="510">
        <f t="shared" si="9"/>
        <v>0</v>
      </c>
      <c r="P74" s="644">
        <f t="shared" si="9"/>
        <v>0</v>
      </c>
    </row>
    <row r="75" spans="1:16" s="13" customFormat="1" ht="19.5" customHeight="1" thickBot="1" thickTop="1">
      <c r="A75" s="474" t="s">
        <v>180</v>
      </c>
      <c r="B75" s="475"/>
      <c r="C75" s="475"/>
      <c r="D75" s="535"/>
      <c r="E75" s="415" t="s">
        <v>163</v>
      </c>
      <c r="F75" s="467">
        <f>F69+F74</f>
        <v>190418</v>
      </c>
      <c r="G75" s="467" t="e">
        <f aca="true" t="shared" si="10" ref="G75:P75">G69+G74</f>
        <v>#REF!</v>
      </c>
      <c r="H75" s="467" t="e">
        <f t="shared" si="10"/>
        <v>#REF!</v>
      </c>
      <c r="I75" s="467" t="e">
        <f t="shared" si="10"/>
        <v>#REF!</v>
      </c>
      <c r="J75" s="467" t="e">
        <f t="shared" si="10"/>
        <v>#REF!</v>
      </c>
      <c r="K75" s="467" t="e">
        <f t="shared" si="10"/>
        <v>#REF!</v>
      </c>
      <c r="L75" s="467" t="e">
        <f t="shared" si="10"/>
        <v>#REF!</v>
      </c>
      <c r="M75" s="467" t="e">
        <f t="shared" si="10"/>
        <v>#REF!</v>
      </c>
      <c r="N75" s="467" t="e">
        <f t="shared" si="10"/>
        <v>#REF!</v>
      </c>
      <c r="O75" s="467" t="e">
        <f t="shared" si="10"/>
        <v>#REF!</v>
      </c>
      <c r="P75" s="633" t="e">
        <f t="shared" si="10"/>
        <v>#REF!</v>
      </c>
    </row>
    <row r="76" spans="1:16" s="13" customFormat="1" ht="19.5" customHeight="1" thickBot="1" thickTop="1">
      <c r="A76" s="474" t="s">
        <v>184</v>
      </c>
      <c r="B76" s="475"/>
      <c r="C76" s="475"/>
      <c r="D76" s="535"/>
      <c r="E76" s="415" t="s">
        <v>165</v>
      </c>
      <c r="F76" s="467"/>
      <c r="G76" s="467"/>
      <c r="H76" s="467"/>
      <c r="I76" s="467"/>
      <c r="J76" s="467"/>
      <c r="K76" s="467"/>
      <c r="L76" s="467"/>
      <c r="M76" s="467"/>
      <c r="N76" s="467"/>
      <c r="O76" s="467"/>
      <c r="P76" s="633"/>
    </row>
    <row r="77" spans="1:16" s="13" customFormat="1" ht="19.5" customHeight="1" thickBot="1" thickTop="1">
      <c r="A77" s="507" t="s">
        <v>183</v>
      </c>
      <c r="B77" s="508"/>
      <c r="C77" s="508"/>
      <c r="D77" s="536"/>
      <c r="E77" s="490" t="s">
        <v>166</v>
      </c>
      <c r="F77" s="491"/>
      <c r="G77" s="491"/>
      <c r="H77" s="491"/>
      <c r="I77" s="491"/>
      <c r="J77" s="491"/>
      <c r="K77" s="491"/>
      <c r="L77" s="491"/>
      <c r="M77" s="491"/>
      <c r="N77" s="491"/>
      <c r="O77" s="491"/>
      <c r="P77" s="634"/>
    </row>
    <row r="78" spans="1:16" ht="19.5" customHeight="1" thickBot="1" thickTop="1">
      <c r="A78" s="537" t="s">
        <v>181</v>
      </c>
      <c r="B78" s="527"/>
      <c r="C78" s="528"/>
      <c r="D78" s="529"/>
      <c r="E78" s="511" t="s">
        <v>49</v>
      </c>
      <c r="F78" s="512"/>
      <c r="G78" s="512"/>
      <c r="H78" s="512"/>
      <c r="I78" s="512"/>
      <c r="J78" s="512"/>
      <c r="K78" s="512"/>
      <c r="L78" s="512"/>
      <c r="M78" s="512"/>
      <c r="N78" s="512"/>
      <c r="O78" s="512"/>
      <c r="P78" s="648"/>
    </row>
    <row r="79" spans="1:16" ht="19.5" customHeight="1" thickBot="1">
      <c r="A79" s="92">
        <v>501</v>
      </c>
      <c r="B79" s="7"/>
      <c r="C79" s="141"/>
      <c r="D79" s="142"/>
      <c r="E79" s="476" t="s">
        <v>50</v>
      </c>
      <c r="F79" s="477"/>
      <c r="G79" s="477"/>
      <c r="H79" s="477"/>
      <c r="I79" s="477"/>
      <c r="J79" s="477"/>
      <c r="K79" s="477"/>
      <c r="L79" s="477"/>
      <c r="M79" s="477"/>
      <c r="N79" s="477"/>
      <c r="O79" s="477"/>
      <c r="P79" s="649"/>
    </row>
    <row r="80" spans="1:18" ht="19.5" customHeight="1">
      <c r="A80" s="81"/>
      <c r="B80" s="28">
        <v>1</v>
      </c>
      <c r="C80" s="28"/>
      <c r="D80" s="551"/>
      <c r="E80" s="552" t="s">
        <v>140</v>
      </c>
      <c r="F80" s="411">
        <f>'2. Társ. bevét-kiad'!F81+'3. Int. bevét- kiad.'!F44</f>
        <v>105938</v>
      </c>
      <c r="G80" s="411"/>
      <c r="H80" s="411">
        <f>F80+G80</f>
        <v>105938</v>
      </c>
      <c r="I80" s="411"/>
      <c r="J80" s="411">
        <f>H80+I80</f>
        <v>105938</v>
      </c>
      <c r="K80" s="411"/>
      <c r="L80" s="411">
        <f>J80+K80</f>
        <v>105938</v>
      </c>
      <c r="M80" s="411"/>
      <c r="N80" s="411">
        <f>L80+M80</f>
        <v>105938</v>
      </c>
      <c r="O80" s="411"/>
      <c r="P80" s="650">
        <f>N80+O80</f>
        <v>105938</v>
      </c>
      <c r="R80" s="594"/>
    </row>
    <row r="81" spans="1:18" ht="19.5" customHeight="1" thickBot="1">
      <c r="A81" s="82"/>
      <c r="B81" s="63">
        <v>2</v>
      </c>
      <c r="C81" s="63"/>
      <c r="D81" s="553"/>
      <c r="E81" s="554" t="s">
        <v>141</v>
      </c>
      <c r="F81" s="411">
        <f>'2. Társ. bevét-kiad'!F82+'3. Int. bevét- kiad.'!F45</f>
        <v>108</v>
      </c>
      <c r="G81" s="409"/>
      <c r="H81" s="411">
        <f>F81+G81</f>
        <v>108</v>
      </c>
      <c r="I81" s="409"/>
      <c r="J81" s="411">
        <f>H81+I81</f>
        <v>108</v>
      </c>
      <c r="K81" s="409"/>
      <c r="L81" s="411">
        <f>J81+K81</f>
        <v>108</v>
      </c>
      <c r="M81" s="409"/>
      <c r="N81" s="411">
        <f>L81+M81</f>
        <v>108</v>
      </c>
      <c r="O81" s="409"/>
      <c r="P81" s="650">
        <f>N81+O81</f>
        <v>108</v>
      </c>
      <c r="R81" s="594"/>
    </row>
    <row r="82" spans="1:18" ht="19.5" customHeight="1" thickBot="1">
      <c r="A82" s="79">
        <v>501</v>
      </c>
      <c r="B82" s="12"/>
      <c r="C82" s="12"/>
      <c r="D82" s="86"/>
      <c r="E82" s="478" t="s">
        <v>142</v>
      </c>
      <c r="F82" s="405">
        <f>F80+F81</f>
        <v>106046</v>
      </c>
      <c r="G82" s="410">
        <f aca="true" t="shared" si="11" ref="G82:O82">G80+G81</f>
        <v>0</v>
      </c>
      <c r="H82" s="410">
        <f>F82+G82</f>
        <v>106046</v>
      </c>
      <c r="I82" s="410">
        <f t="shared" si="11"/>
        <v>0</v>
      </c>
      <c r="J82" s="410">
        <f>H82+I82</f>
        <v>106046</v>
      </c>
      <c r="K82" s="410">
        <f t="shared" si="11"/>
        <v>0</v>
      </c>
      <c r="L82" s="410">
        <f>J82+K82</f>
        <v>106046</v>
      </c>
      <c r="M82" s="410">
        <f t="shared" si="11"/>
        <v>0</v>
      </c>
      <c r="N82" s="410">
        <f>L82+M82</f>
        <v>106046</v>
      </c>
      <c r="O82" s="410">
        <f t="shared" si="11"/>
        <v>0</v>
      </c>
      <c r="P82" s="646">
        <f>N82+O82</f>
        <v>106046</v>
      </c>
      <c r="R82" s="594"/>
    </row>
    <row r="83" spans="1:18" s="13" customFormat="1" ht="19.5" customHeight="1" thickBot="1">
      <c r="A83" s="79">
        <v>502</v>
      </c>
      <c r="B83" s="12"/>
      <c r="C83" s="12"/>
      <c r="D83" s="95"/>
      <c r="E83" s="422" t="s">
        <v>143</v>
      </c>
      <c r="F83" s="405">
        <f>'2. Társ. bevét-kiad'!F84+'3. Int. bevét- kiad.'!F46</f>
        <v>30379</v>
      </c>
      <c r="G83" s="405"/>
      <c r="H83" s="405">
        <f>F83+G83</f>
        <v>30379</v>
      </c>
      <c r="I83" s="405"/>
      <c r="J83" s="405">
        <f>H83+I83</f>
        <v>30379</v>
      </c>
      <c r="K83" s="405"/>
      <c r="L83" s="405">
        <f>J83+K83</f>
        <v>30379</v>
      </c>
      <c r="M83" s="405"/>
      <c r="N83" s="405">
        <f>L83+M83</f>
        <v>30379</v>
      </c>
      <c r="O83" s="405"/>
      <c r="P83" s="651">
        <f>N83+O83</f>
        <v>30379</v>
      </c>
      <c r="R83" s="594"/>
    </row>
    <row r="84" spans="1:18" s="2" customFormat="1" ht="19.5" customHeight="1" thickBot="1">
      <c r="A84" s="80">
        <v>503</v>
      </c>
      <c r="B84" s="12"/>
      <c r="C84" s="15"/>
      <c r="D84" s="86"/>
      <c r="E84" s="422" t="s">
        <v>144</v>
      </c>
      <c r="F84" s="405">
        <f>'2. Társ. bevét-kiad'!F85+'3. Int. bevét- kiad.'!F47</f>
        <v>53401</v>
      </c>
      <c r="G84" s="410"/>
      <c r="H84" s="405">
        <f>F84+G84</f>
        <v>53401</v>
      </c>
      <c r="I84" s="410"/>
      <c r="J84" s="405">
        <f>H84+I84</f>
        <v>53401</v>
      </c>
      <c r="K84" s="410"/>
      <c r="L84" s="405">
        <f>J84+K84</f>
        <v>53401</v>
      </c>
      <c r="M84" s="410"/>
      <c r="N84" s="405">
        <f>L84+M84</f>
        <v>53401</v>
      </c>
      <c r="O84" s="410"/>
      <c r="P84" s="651">
        <f>N84+O84</f>
        <v>53401</v>
      </c>
      <c r="R84" s="594"/>
    </row>
    <row r="85" spans="1:16" s="2" customFormat="1" ht="19.5" customHeight="1" thickBot="1">
      <c r="A85" s="80">
        <v>505</v>
      </c>
      <c r="B85" s="15"/>
      <c r="C85" s="15"/>
      <c r="D85" s="86"/>
      <c r="E85" s="427" t="s">
        <v>145</v>
      </c>
      <c r="F85" s="410"/>
      <c r="G85" s="410"/>
      <c r="H85" s="410"/>
      <c r="I85" s="410"/>
      <c r="J85" s="410"/>
      <c r="K85" s="410"/>
      <c r="L85" s="410"/>
      <c r="M85" s="410"/>
      <c r="N85" s="410"/>
      <c r="O85" s="410"/>
      <c r="P85" s="646"/>
    </row>
    <row r="86" spans="1:16" s="13" customFormat="1" ht="19.5" customHeight="1">
      <c r="A86" s="102"/>
      <c r="B86" s="20"/>
      <c r="C86" s="20">
        <v>1</v>
      </c>
      <c r="D86" s="538"/>
      <c r="E86" s="444" t="s">
        <v>146</v>
      </c>
      <c r="F86" s="445">
        <f>'2. Társ. bevét-kiad'!F87+'3. Int. bevét- kiad.'!F49</f>
        <v>0</v>
      </c>
      <c r="G86" s="445"/>
      <c r="H86" s="445">
        <f>F86+G86</f>
        <v>0</v>
      </c>
      <c r="I86" s="445"/>
      <c r="J86" s="445">
        <f>H86+I86</f>
        <v>0</v>
      </c>
      <c r="K86" s="445"/>
      <c r="L86" s="445">
        <f>J86+K86</f>
        <v>0</v>
      </c>
      <c r="M86" s="445"/>
      <c r="N86" s="445">
        <f>L86+M86</f>
        <v>0</v>
      </c>
      <c r="O86" s="445"/>
      <c r="P86" s="652">
        <f>N86+O86</f>
        <v>0</v>
      </c>
    </row>
    <row r="87" spans="1:16" s="2" customFormat="1" ht="19.5" customHeight="1">
      <c r="A87" s="75"/>
      <c r="B87" s="27"/>
      <c r="C87" s="27">
        <v>2</v>
      </c>
      <c r="D87" s="532"/>
      <c r="E87" s="420" t="s">
        <v>199</v>
      </c>
      <c r="F87" s="143">
        <f>'2. Társ. bevét-kiad'!F88+'3. Int. bevét- kiad.'!F50</f>
        <v>0</v>
      </c>
      <c r="G87" s="143" t="e">
        <f>#REF!+#REF!+#REF!+#REF!+#REF!+#REF!+#REF!+#REF!</f>
        <v>#REF!</v>
      </c>
      <c r="H87" s="143" t="e">
        <f>F87+G87</f>
        <v>#REF!</v>
      </c>
      <c r="I87" s="143" t="e">
        <f>#REF!+#REF!+#REF!+#REF!+#REF!+#REF!+#REF!+#REF!</f>
        <v>#REF!</v>
      </c>
      <c r="J87" s="143" t="e">
        <f>H87+I87</f>
        <v>#REF!</v>
      </c>
      <c r="K87" s="143" t="e">
        <f>#REF!+#REF!+#REF!+#REF!+#REF!+#REF!+#REF!+#REF!</f>
        <v>#REF!</v>
      </c>
      <c r="L87" s="143" t="e">
        <f>J87+K87</f>
        <v>#REF!</v>
      </c>
      <c r="M87" s="143" t="e">
        <f>#REF!+#REF!+#REF!+#REF!+#REF!+#REF!+#REF!+#REF!</f>
        <v>#REF!</v>
      </c>
      <c r="N87" s="143" t="e">
        <f>L87+M87</f>
        <v>#REF!</v>
      </c>
      <c r="O87" s="143" t="e">
        <f>#REF!+#REF!+#REF!+#REF!+#REF!+#REF!+#REF!+#REF!</f>
        <v>#REF!</v>
      </c>
      <c r="P87" s="653" t="e">
        <f>N87+O87</f>
        <v>#REF!</v>
      </c>
    </row>
    <row r="88" spans="1:16" s="2" customFormat="1" ht="19.5" customHeight="1" thickBot="1">
      <c r="A88" s="75"/>
      <c r="B88" s="27"/>
      <c r="C88" s="27">
        <v>3</v>
      </c>
      <c r="D88" s="532"/>
      <c r="E88" s="420" t="s">
        <v>200</v>
      </c>
      <c r="F88" s="555">
        <f>'2. Társ. bevét-kiad'!F89+'3. Int. bevét- kiad.'!F51</f>
        <v>0</v>
      </c>
      <c r="G88" s="555" t="e">
        <f>#REF!+#REF!+#REF!+#REF!+#REF!+#REF!+#REF!+#REF!+#REF!+#REF!+#REF!+#REF!+#REF!+#REF!+#REF!+#REF!+#REF!+#REF!+#REF!+#REF!+#REF!+#REF!+#REF!+#REF!+#REF!+#REF!</f>
        <v>#REF!</v>
      </c>
      <c r="H88" s="555" t="e">
        <f>F88+G88</f>
        <v>#REF!</v>
      </c>
      <c r="I88" s="555" t="e">
        <f>#REF!+#REF!+#REF!+#REF!+#REF!+#REF!+#REF!+#REF!+#REF!+#REF!+#REF!+#REF!+#REF!+#REF!+#REF!+#REF!+#REF!+#REF!+#REF!+#REF!+#REF!+#REF!+#REF!+#REF!+#REF!+#REF!</f>
        <v>#REF!</v>
      </c>
      <c r="J88" s="555" t="e">
        <f>H88+I88</f>
        <v>#REF!</v>
      </c>
      <c r="K88" s="555" t="e">
        <f>#REF!+#REF!+#REF!+#REF!+#REF!+#REF!+#REF!+#REF!+#REF!+#REF!+#REF!+#REF!+#REF!+#REF!+#REF!+#REF!+#REF!+#REF!+#REF!+#REF!+#REF!+#REF!+#REF!+#REF!+#REF!+#REF!</f>
        <v>#REF!</v>
      </c>
      <c r="L88" s="555" t="e">
        <f>J88+K88</f>
        <v>#REF!</v>
      </c>
      <c r="M88" s="555" t="e">
        <f>#REF!+#REF!+#REF!+#REF!+#REF!+#REF!+#REF!+#REF!+#REF!+#REF!+#REF!+#REF!+#REF!+#REF!+#REF!+#REF!+#REF!+#REF!+#REF!+#REF!+#REF!+#REF!+#REF!+#REF!+#REF!+#REF!</f>
        <v>#REF!</v>
      </c>
      <c r="N88" s="555" t="e">
        <f>L88+M88</f>
        <v>#REF!</v>
      </c>
      <c r="O88" s="555" t="e">
        <f>#REF!+#REF!+#REF!+#REF!+#REF!+#REF!+#REF!+#REF!+#REF!+#REF!+#REF!+#REF!+#REF!+#REF!+#REF!+#REF!+#REF!+#REF!+#REF!+#REF!+#REF!+#REF!+#REF!+#REF!+#REF!+#REF!</f>
        <v>#REF!</v>
      </c>
      <c r="P88" s="654" t="e">
        <f>N88+O88</f>
        <v>#REF!</v>
      </c>
    </row>
    <row r="89" spans="1:16" s="2" customFormat="1" ht="19.5" customHeight="1" thickBot="1">
      <c r="A89" s="79">
        <v>505</v>
      </c>
      <c r="B89" s="12"/>
      <c r="C89" s="15"/>
      <c r="D89" s="530"/>
      <c r="E89" s="427" t="s">
        <v>96</v>
      </c>
      <c r="F89" s="432">
        <f>F86+F87+F88</f>
        <v>0</v>
      </c>
      <c r="G89" s="432" t="e">
        <f>G86+G87+G88+#REF!</f>
        <v>#REF!</v>
      </c>
      <c r="H89" s="432" t="e">
        <f aca="true" t="shared" si="12" ref="H89:H94">F89+G89</f>
        <v>#REF!</v>
      </c>
      <c r="I89" s="432" t="e">
        <f>I86+I87+I88+#REF!</f>
        <v>#REF!</v>
      </c>
      <c r="J89" s="432" t="e">
        <f aca="true" t="shared" si="13" ref="J89:J94">H89+I89</f>
        <v>#REF!</v>
      </c>
      <c r="K89" s="432" t="e">
        <f>K86+K87+K88+#REF!</f>
        <v>#REF!</v>
      </c>
      <c r="L89" s="432" t="e">
        <f aca="true" t="shared" si="14" ref="L89:L94">J89+K89</f>
        <v>#REF!</v>
      </c>
      <c r="M89" s="432" t="e">
        <f>M86+M87+M88+#REF!</f>
        <v>#REF!</v>
      </c>
      <c r="N89" s="432" t="e">
        <f aca="true" t="shared" si="15" ref="N89:N94">L89+M89</f>
        <v>#REF!</v>
      </c>
      <c r="O89" s="432" t="e">
        <f>O86+O87+O88+#REF!</f>
        <v>#REF!</v>
      </c>
      <c r="P89" s="636" t="e">
        <f aca="true" t="shared" si="16" ref="P89:P94">N89+O89</f>
        <v>#REF!</v>
      </c>
    </row>
    <row r="90" spans="1:17" s="13" customFormat="1" ht="19.5" customHeight="1" thickBot="1">
      <c r="A90" s="494" t="s">
        <v>181</v>
      </c>
      <c r="B90" s="495"/>
      <c r="C90" s="495"/>
      <c r="D90" s="539"/>
      <c r="E90" s="513" t="s">
        <v>169</v>
      </c>
      <c r="F90" s="498">
        <f>F82+F83+F84+F89</f>
        <v>189826</v>
      </c>
      <c r="G90" s="498" t="e">
        <f>G82+G83+G84+#REF!+G89</f>
        <v>#REF!</v>
      </c>
      <c r="H90" s="498" t="e">
        <f t="shared" si="12"/>
        <v>#REF!</v>
      </c>
      <c r="I90" s="498" t="e">
        <f>I82+I83+I84+#REF!+I89</f>
        <v>#REF!</v>
      </c>
      <c r="J90" s="498" t="e">
        <f t="shared" si="13"/>
        <v>#REF!</v>
      </c>
      <c r="K90" s="498" t="e">
        <f>K82+K83+K84+#REF!+K89</f>
        <v>#REF!</v>
      </c>
      <c r="L90" s="498" t="e">
        <f t="shared" si="14"/>
        <v>#REF!</v>
      </c>
      <c r="M90" s="498" t="e">
        <f>M82+M83+M84+#REF!+M89</f>
        <v>#REF!</v>
      </c>
      <c r="N90" s="498" t="e">
        <f t="shared" si="15"/>
        <v>#REF!</v>
      </c>
      <c r="O90" s="498" t="e">
        <f>O82+O83+O84+#REF!+O89</f>
        <v>#REF!</v>
      </c>
      <c r="P90" s="641" t="e">
        <f t="shared" si="16"/>
        <v>#REF!</v>
      </c>
      <c r="Q90" s="225"/>
    </row>
    <row r="91" spans="1:16" s="19" customFormat="1" ht="19.5" customHeight="1" thickBot="1">
      <c r="A91" s="494" t="s">
        <v>182</v>
      </c>
      <c r="B91" s="495"/>
      <c r="C91" s="495"/>
      <c r="D91" s="539"/>
      <c r="E91" s="497" t="s">
        <v>88</v>
      </c>
      <c r="F91" s="498"/>
      <c r="G91" s="498">
        <v>0</v>
      </c>
      <c r="H91" s="498">
        <f t="shared" si="12"/>
        <v>0</v>
      </c>
      <c r="I91" s="498">
        <v>0</v>
      </c>
      <c r="J91" s="498">
        <f t="shared" si="13"/>
        <v>0</v>
      </c>
      <c r="K91" s="498">
        <v>0</v>
      </c>
      <c r="L91" s="498">
        <f t="shared" si="14"/>
        <v>0</v>
      </c>
      <c r="M91" s="498">
        <v>0</v>
      </c>
      <c r="N91" s="498">
        <f t="shared" si="15"/>
        <v>0</v>
      </c>
      <c r="O91" s="498">
        <v>0</v>
      </c>
      <c r="P91" s="641">
        <f t="shared" si="16"/>
        <v>0</v>
      </c>
    </row>
    <row r="92" spans="1:16" s="2" customFormat="1" ht="19.5" customHeight="1" thickBot="1">
      <c r="A92" s="79">
        <v>506</v>
      </c>
      <c r="B92" s="452"/>
      <c r="C92" s="453"/>
      <c r="D92" s="540"/>
      <c r="E92" s="422" t="s">
        <v>103</v>
      </c>
      <c r="F92" s="432">
        <f>'2. Társ. bevét-kiad'!F93+'3. Int. bevét- kiad.'!F52</f>
        <v>592</v>
      </c>
      <c r="G92" s="431"/>
      <c r="H92" s="431">
        <f t="shared" si="12"/>
        <v>592</v>
      </c>
      <c r="I92" s="431"/>
      <c r="J92" s="431">
        <f t="shared" si="13"/>
        <v>592</v>
      </c>
      <c r="K92" s="431"/>
      <c r="L92" s="431">
        <f t="shared" si="14"/>
        <v>592</v>
      </c>
      <c r="M92" s="431"/>
      <c r="N92" s="431">
        <f t="shared" si="15"/>
        <v>592</v>
      </c>
      <c r="O92" s="431"/>
      <c r="P92" s="642">
        <f t="shared" si="16"/>
        <v>592</v>
      </c>
    </row>
    <row r="93" spans="1:16" s="2" customFormat="1" ht="19.5" customHeight="1" thickBot="1">
      <c r="A93" s="79"/>
      <c r="B93" s="452"/>
      <c r="C93" s="453"/>
      <c r="D93" s="540">
        <v>1</v>
      </c>
      <c r="E93" s="426" t="s">
        <v>259</v>
      </c>
      <c r="F93" s="431">
        <f>'2. Társ. bevét-kiad'!F94</f>
        <v>0</v>
      </c>
      <c r="G93" s="431"/>
      <c r="H93" s="431">
        <f t="shared" si="12"/>
        <v>0</v>
      </c>
      <c r="I93" s="431"/>
      <c r="J93" s="431">
        <f t="shared" si="13"/>
        <v>0</v>
      </c>
      <c r="K93" s="431"/>
      <c r="L93" s="431">
        <f t="shared" si="14"/>
        <v>0</v>
      </c>
      <c r="M93" s="431"/>
      <c r="N93" s="431">
        <f t="shared" si="15"/>
        <v>0</v>
      </c>
      <c r="O93" s="431"/>
      <c r="P93" s="642">
        <f t="shared" si="16"/>
        <v>0</v>
      </c>
    </row>
    <row r="94" spans="1:16" s="2" customFormat="1" ht="19.5" customHeight="1" thickBot="1">
      <c r="A94" s="79">
        <v>507</v>
      </c>
      <c r="B94" s="452"/>
      <c r="C94" s="453"/>
      <c r="D94" s="540"/>
      <c r="E94" s="435" t="s">
        <v>104</v>
      </c>
      <c r="F94" s="431">
        <f>'2. Társ. bevét-kiad'!F95+'3. Int. bevét- kiad.'!F53</f>
        <v>0</v>
      </c>
      <c r="G94" s="431"/>
      <c r="H94" s="431">
        <f t="shared" si="12"/>
        <v>0</v>
      </c>
      <c r="I94" s="431"/>
      <c r="J94" s="431">
        <f t="shared" si="13"/>
        <v>0</v>
      </c>
      <c r="K94" s="431"/>
      <c r="L94" s="431">
        <f t="shared" si="14"/>
        <v>0</v>
      </c>
      <c r="M94" s="431"/>
      <c r="N94" s="431">
        <f t="shared" si="15"/>
        <v>0</v>
      </c>
      <c r="O94" s="431"/>
      <c r="P94" s="642">
        <f t="shared" si="16"/>
        <v>0</v>
      </c>
    </row>
    <row r="95" spans="1:16" s="2" customFormat="1" ht="19.5" customHeight="1" thickBot="1">
      <c r="A95" s="79">
        <v>508</v>
      </c>
      <c r="B95" s="452"/>
      <c r="C95" s="452"/>
      <c r="D95" s="556"/>
      <c r="E95" s="418" t="s">
        <v>149</v>
      </c>
      <c r="F95" s="432"/>
      <c r="G95" s="432"/>
      <c r="H95" s="432"/>
      <c r="I95" s="432"/>
      <c r="J95" s="432"/>
      <c r="K95" s="432"/>
      <c r="L95" s="432"/>
      <c r="M95" s="432"/>
      <c r="N95" s="432"/>
      <c r="O95" s="432"/>
      <c r="P95" s="636"/>
    </row>
    <row r="96" spans="1:16" s="2" customFormat="1" ht="19.5" customHeight="1">
      <c r="A96" s="81"/>
      <c r="B96" s="62">
        <v>1</v>
      </c>
      <c r="C96" s="62"/>
      <c r="D96" s="557"/>
      <c r="E96" s="430" t="s">
        <v>152</v>
      </c>
      <c r="F96" s="411">
        <f>'2. Társ. bevét-kiad'!F97+'3. Int. bevét- kiad.'!F55</f>
        <v>0</v>
      </c>
      <c r="G96" s="411"/>
      <c r="H96" s="411">
        <f aca="true" t="shared" si="17" ref="H96:H102">F96+G96</f>
        <v>0</v>
      </c>
      <c r="I96" s="411"/>
      <c r="J96" s="411">
        <f aca="true" t="shared" si="18" ref="J96:J102">H96+I96</f>
        <v>0</v>
      </c>
      <c r="K96" s="411"/>
      <c r="L96" s="411">
        <f aca="true" t="shared" si="19" ref="L96:L102">J96+K96</f>
        <v>0</v>
      </c>
      <c r="M96" s="411"/>
      <c r="N96" s="411">
        <f aca="true" t="shared" si="20" ref="N96:N102">L96+M96</f>
        <v>0</v>
      </c>
      <c r="O96" s="411"/>
      <c r="P96" s="650">
        <f aca="true" t="shared" si="21" ref="P96:P102">N96+O96</f>
        <v>0</v>
      </c>
    </row>
    <row r="97" spans="1:16" s="2" customFormat="1" ht="30" customHeight="1">
      <c r="A97" s="75"/>
      <c r="B97" s="61">
        <v>2</v>
      </c>
      <c r="C97" s="61"/>
      <c r="D97" s="558"/>
      <c r="E97" s="429" t="s">
        <v>150</v>
      </c>
      <c r="F97" s="411">
        <f>'2. Társ. bevét-kiad'!F98</f>
        <v>0</v>
      </c>
      <c r="G97" s="407"/>
      <c r="H97" s="407">
        <f t="shared" si="17"/>
        <v>0</v>
      </c>
      <c r="I97" s="407"/>
      <c r="J97" s="407">
        <f t="shared" si="18"/>
        <v>0</v>
      </c>
      <c r="K97" s="407"/>
      <c r="L97" s="407">
        <f t="shared" si="19"/>
        <v>0</v>
      </c>
      <c r="M97" s="407"/>
      <c r="N97" s="407">
        <f t="shared" si="20"/>
        <v>0</v>
      </c>
      <c r="O97" s="407"/>
      <c r="P97" s="655">
        <f t="shared" si="21"/>
        <v>0</v>
      </c>
    </row>
    <row r="98" spans="1:16" s="19" customFormat="1" ht="19.5" customHeight="1">
      <c r="A98" s="75"/>
      <c r="B98" s="61">
        <v>3</v>
      </c>
      <c r="C98" s="61"/>
      <c r="D98" s="558"/>
      <c r="E98" s="429" t="s">
        <v>151</v>
      </c>
      <c r="F98" s="411">
        <f>'2. Társ. bevét-kiad'!F99</f>
        <v>0</v>
      </c>
      <c r="G98" s="407"/>
      <c r="H98" s="407">
        <f t="shared" si="17"/>
        <v>0</v>
      </c>
      <c r="I98" s="407"/>
      <c r="J98" s="407">
        <f t="shared" si="18"/>
        <v>0</v>
      </c>
      <c r="K98" s="407"/>
      <c r="L98" s="407">
        <f t="shared" si="19"/>
        <v>0</v>
      </c>
      <c r="M98" s="407"/>
      <c r="N98" s="407">
        <f t="shared" si="20"/>
        <v>0</v>
      </c>
      <c r="O98" s="407"/>
      <c r="P98" s="655">
        <f t="shared" si="21"/>
        <v>0</v>
      </c>
    </row>
    <row r="99" spans="1:16" s="2" customFormat="1" ht="19.5" customHeight="1">
      <c r="A99" s="75"/>
      <c r="B99" s="61">
        <v>4</v>
      </c>
      <c r="C99" s="61"/>
      <c r="D99" s="558"/>
      <c r="E99" s="420" t="s">
        <v>153</v>
      </c>
      <c r="F99" s="411">
        <f>'2. Társ. bevét-kiad'!F100+'3. Int. bevét- kiad.'!F56</f>
        <v>0</v>
      </c>
      <c r="G99" s="407"/>
      <c r="H99" s="407">
        <f t="shared" si="17"/>
        <v>0</v>
      </c>
      <c r="I99" s="407"/>
      <c r="J99" s="407">
        <f t="shared" si="18"/>
        <v>0</v>
      </c>
      <c r="K99" s="407"/>
      <c r="L99" s="407">
        <f t="shared" si="19"/>
        <v>0</v>
      </c>
      <c r="M99" s="407"/>
      <c r="N99" s="407">
        <f t="shared" si="20"/>
        <v>0</v>
      </c>
      <c r="O99" s="407"/>
      <c r="P99" s="655">
        <f t="shared" si="21"/>
        <v>0</v>
      </c>
    </row>
    <row r="100" spans="1:16" s="2" customFormat="1" ht="19.5" customHeight="1" thickBot="1">
      <c r="A100" s="75">
        <v>508</v>
      </c>
      <c r="B100" s="61"/>
      <c r="C100" s="61"/>
      <c r="D100" s="558"/>
      <c r="E100" s="420" t="s">
        <v>105</v>
      </c>
      <c r="F100" s="407">
        <f>F96+F97+F98+F99</f>
        <v>0</v>
      </c>
      <c r="G100" s="407">
        <f aca="true" t="shared" si="22" ref="G100:O100">G96+G97+G98+G99</f>
        <v>0</v>
      </c>
      <c r="H100" s="407">
        <f t="shared" si="17"/>
        <v>0</v>
      </c>
      <c r="I100" s="407">
        <f t="shared" si="22"/>
        <v>0</v>
      </c>
      <c r="J100" s="407">
        <f t="shared" si="18"/>
        <v>0</v>
      </c>
      <c r="K100" s="407">
        <f t="shared" si="22"/>
        <v>0</v>
      </c>
      <c r="L100" s="407">
        <f t="shared" si="19"/>
        <v>0</v>
      </c>
      <c r="M100" s="407">
        <f t="shared" si="22"/>
        <v>0</v>
      </c>
      <c r="N100" s="407">
        <f t="shared" si="20"/>
        <v>0</v>
      </c>
      <c r="O100" s="407">
        <f t="shared" si="22"/>
        <v>0</v>
      </c>
      <c r="P100" s="655">
        <f t="shared" si="21"/>
        <v>0</v>
      </c>
    </row>
    <row r="101" spans="1:18" s="13" customFormat="1" ht="19.5" customHeight="1" thickBot="1">
      <c r="A101" s="480" t="s">
        <v>182</v>
      </c>
      <c r="B101" s="481"/>
      <c r="C101" s="481"/>
      <c r="D101" s="482"/>
      <c r="E101" s="483" t="s">
        <v>170</v>
      </c>
      <c r="F101" s="484">
        <f>F92+F94+F100</f>
        <v>592</v>
      </c>
      <c r="G101" s="484">
        <f aca="true" t="shared" si="23" ref="G101:O101">G92+G94+G100</f>
        <v>0</v>
      </c>
      <c r="H101" s="484">
        <f t="shared" si="17"/>
        <v>592</v>
      </c>
      <c r="I101" s="484">
        <f t="shared" si="23"/>
        <v>0</v>
      </c>
      <c r="J101" s="484">
        <f t="shared" si="18"/>
        <v>592</v>
      </c>
      <c r="K101" s="484">
        <f t="shared" si="23"/>
        <v>0</v>
      </c>
      <c r="L101" s="484">
        <f t="shared" si="19"/>
        <v>592</v>
      </c>
      <c r="M101" s="484">
        <f t="shared" si="23"/>
        <v>0</v>
      </c>
      <c r="N101" s="484">
        <f t="shared" si="20"/>
        <v>592</v>
      </c>
      <c r="O101" s="484">
        <f t="shared" si="23"/>
        <v>0</v>
      </c>
      <c r="P101" s="656">
        <f t="shared" si="21"/>
        <v>592</v>
      </c>
      <c r="Q101" s="225"/>
      <c r="R101" s="225"/>
    </row>
    <row r="102" spans="1:16" s="19" customFormat="1" ht="19.5" customHeight="1" thickBot="1" thickTop="1">
      <c r="A102" s="507" t="s">
        <v>183</v>
      </c>
      <c r="B102" s="508"/>
      <c r="C102" s="508"/>
      <c r="D102" s="509"/>
      <c r="E102" s="490" t="s">
        <v>167</v>
      </c>
      <c r="F102" s="510">
        <f>F101+F90</f>
        <v>190418</v>
      </c>
      <c r="G102" s="510" t="e">
        <f aca="true" t="shared" si="24" ref="G102:O102">G101+G90</f>
        <v>#REF!</v>
      </c>
      <c r="H102" s="510" t="e">
        <f t="shared" si="17"/>
        <v>#REF!</v>
      </c>
      <c r="I102" s="510" t="e">
        <f t="shared" si="24"/>
        <v>#REF!</v>
      </c>
      <c r="J102" s="510" t="e">
        <f t="shared" si="18"/>
        <v>#REF!</v>
      </c>
      <c r="K102" s="510" t="e">
        <f t="shared" si="24"/>
        <v>#REF!</v>
      </c>
      <c r="L102" s="510" t="e">
        <f t="shared" si="19"/>
        <v>#REF!</v>
      </c>
      <c r="M102" s="510" t="e">
        <f t="shared" si="24"/>
        <v>#REF!</v>
      </c>
      <c r="N102" s="510" t="e">
        <f t="shared" si="20"/>
        <v>#REF!</v>
      </c>
      <c r="O102" s="510" t="e">
        <f t="shared" si="24"/>
        <v>#REF!</v>
      </c>
      <c r="P102" s="644" t="e">
        <f t="shared" si="21"/>
        <v>#REF!</v>
      </c>
    </row>
    <row r="103" spans="1:16" s="19" customFormat="1" ht="19.5" customHeight="1" thickBot="1" thickTop="1">
      <c r="A103" s="507">
        <v>509</v>
      </c>
      <c r="B103" s="514"/>
      <c r="C103" s="515"/>
      <c r="D103" s="516"/>
      <c r="E103" s="490" t="s">
        <v>168</v>
      </c>
      <c r="F103" s="510"/>
      <c r="G103" s="510"/>
      <c r="H103" s="510"/>
      <c r="I103" s="510"/>
      <c r="J103" s="510"/>
      <c r="K103" s="510"/>
      <c r="L103" s="510"/>
      <c r="M103" s="510"/>
      <c r="N103" s="510"/>
      <c r="O103" s="510"/>
      <c r="P103" s="644"/>
    </row>
    <row r="104" spans="1:16" s="19" customFormat="1" ht="19.5" customHeight="1" thickBot="1" thickTop="1">
      <c r="A104" s="443">
        <v>509</v>
      </c>
      <c r="B104" s="447">
        <v>1</v>
      </c>
      <c r="C104" s="448"/>
      <c r="D104" s="449"/>
      <c r="E104" s="450" t="s">
        <v>156</v>
      </c>
      <c r="F104" s="451"/>
      <c r="G104" s="451"/>
      <c r="H104" s="451"/>
      <c r="I104" s="451"/>
      <c r="J104" s="451"/>
      <c r="K104" s="451"/>
      <c r="L104" s="451"/>
      <c r="M104" s="451"/>
      <c r="N104" s="451"/>
      <c r="O104" s="451"/>
      <c r="P104" s="657"/>
    </row>
    <row r="105" spans="1:16" s="39" customFormat="1" ht="19.5" customHeight="1" thickBot="1">
      <c r="A105" s="76"/>
      <c r="B105" s="455"/>
      <c r="C105" s="455">
        <v>1</v>
      </c>
      <c r="D105" s="456"/>
      <c r="E105" s="457" t="s">
        <v>154</v>
      </c>
      <c r="F105" s="406">
        <f>'2. Társ. bevét-kiad'!F106</f>
        <v>0</v>
      </c>
      <c r="G105" s="406"/>
      <c r="H105" s="406">
        <f>F105+G105</f>
        <v>0</v>
      </c>
      <c r="I105" s="406"/>
      <c r="J105" s="406">
        <f>H105+I105</f>
        <v>0</v>
      </c>
      <c r="K105" s="406"/>
      <c r="L105" s="406">
        <f>J105+K105</f>
        <v>0</v>
      </c>
      <c r="M105" s="406"/>
      <c r="N105" s="406">
        <f>L105+M105</f>
        <v>0</v>
      </c>
      <c r="O105" s="406"/>
      <c r="P105" s="658">
        <f>N105+O105</f>
        <v>0</v>
      </c>
    </row>
    <row r="106" spans="1:16" s="39" customFormat="1" ht="19.5" customHeight="1">
      <c r="A106" s="75"/>
      <c r="B106" s="61"/>
      <c r="C106" s="61">
        <v>2</v>
      </c>
      <c r="D106" s="83"/>
      <c r="E106" s="429" t="s">
        <v>155</v>
      </c>
      <c r="F106" s="406">
        <f>'2. Társ. bevét-kiad'!F107</f>
        <v>0</v>
      </c>
      <c r="G106" s="407"/>
      <c r="H106" s="407">
        <f>F106+G106</f>
        <v>0</v>
      </c>
      <c r="I106" s="407"/>
      <c r="J106" s="407">
        <f>H106+I106</f>
        <v>0</v>
      </c>
      <c r="K106" s="407"/>
      <c r="L106" s="407">
        <f>J106+K106</f>
        <v>0</v>
      </c>
      <c r="M106" s="407"/>
      <c r="N106" s="407">
        <f>L106+M106</f>
        <v>0</v>
      </c>
      <c r="O106" s="407"/>
      <c r="P106" s="655">
        <f>N106+O106</f>
        <v>0</v>
      </c>
    </row>
    <row r="107" spans="1:16" s="39" customFormat="1" ht="19.5" customHeight="1" thickBot="1">
      <c r="A107" s="458"/>
      <c r="B107" s="459"/>
      <c r="C107" s="459">
        <v>4</v>
      </c>
      <c r="D107" s="460"/>
      <c r="E107" s="461" t="s">
        <v>158</v>
      </c>
      <c r="F107" s="454">
        <f>'2. Társ. bevét-kiad'!F110</f>
        <v>0</v>
      </c>
      <c r="G107" s="454"/>
      <c r="H107" s="409">
        <f aca="true" t="shared" si="25" ref="H107:P107">F107+G107</f>
        <v>0</v>
      </c>
      <c r="I107" s="454"/>
      <c r="J107" s="409">
        <f t="shared" si="25"/>
        <v>0</v>
      </c>
      <c r="K107" s="454"/>
      <c r="L107" s="409">
        <f t="shared" si="25"/>
        <v>0</v>
      </c>
      <c r="M107" s="454"/>
      <c r="N107" s="409">
        <f t="shared" si="25"/>
        <v>0</v>
      </c>
      <c r="O107" s="454"/>
      <c r="P107" s="659">
        <f t="shared" si="25"/>
        <v>0</v>
      </c>
    </row>
    <row r="108" spans="1:16" s="39" customFormat="1" ht="19.5" customHeight="1" thickBot="1" thickTop="1">
      <c r="A108" s="458">
        <v>509</v>
      </c>
      <c r="B108" s="459"/>
      <c r="C108" s="459"/>
      <c r="D108" s="462"/>
      <c r="E108" s="461" t="s">
        <v>159</v>
      </c>
      <c r="F108" s="454">
        <f>SUM(F105:F107)</f>
        <v>0</v>
      </c>
      <c r="G108" s="454">
        <f>SUM(G105:G107)</f>
        <v>0</v>
      </c>
      <c r="H108" s="89">
        <f>F108+G108</f>
        <v>0</v>
      </c>
      <c r="I108" s="454">
        <f>SUM(I105:I107)</f>
        <v>0</v>
      </c>
      <c r="J108" s="89">
        <f>H108+I108</f>
        <v>0</v>
      </c>
      <c r="K108" s="454">
        <f>SUM(K105:K107)</f>
        <v>0</v>
      </c>
      <c r="L108" s="89">
        <f>J108+K108</f>
        <v>0</v>
      </c>
      <c r="M108" s="454">
        <f>SUM(M105:M107)</f>
        <v>0</v>
      </c>
      <c r="N108" s="89">
        <f>L108+M108</f>
        <v>0</v>
      </c>
      <c r="O108" s="454">
        <f>SUM(O105:O107)</f>
        <v>0</v>
      </c>
      <c r="P108" s="660">
        <f>N108+O108</f>
        <v>0</v>
      </c>
    </row>
    <row r="109" spans="1:16" s="39" customFormat="1" ht="19.5" customHeight="1" thickBot="1" thickTop="1">
      <c r="A109" s="517">
        <v>509</v>
      </c>
      <c r="B109" s="518"/>
      <c r="C109" s="519"/>
      <c r="D109" s="520"/>
      <c r="E109" s="521" t="s">
        <v>174</v>
      </c>
      <c r="F109" s="522">
        <f>F108</f>
        <v>0</v>
      </c>
      <c r="G109" s="522">
        <f aca="true" t="shared" si="26" ref="G109:O109">G108</f>
        <v>0</v>
      </c>
      <c r="H109" s="522">
        <f>F109+G109</f>
        <v>0</v>
      </c>
      <c r="I109" s="522">
        <f t="shared" si="26"/>
        <v>0</v>
      </c>
      <c r="J109" s="522">
        <f>H109+I109</f>
        <v>0</v>
      </c>
      <c r="K109" s="522">
        <f t="shared" si="26"/>
        <v>0</v>
      </c>
      <c r="L109" s="522">
        <f>J109+K109</f>
        <v>0</v>
      </c>
      <c r="M109" s="522">
        <f t="shared" si="26"/>
        <v>0</v>
      </c>
      <c r="N109" s="522">
        <f>L109+M109</f>
        <v>0</v>
      </c>
      <c r="O109" s="522">
        <f t="shared" si="26"/>
        <v>0</v>
      </c>
      <c r="P109" s="661">
        <f>N109+O109</f>
        <v>0</v>
      </c>
    </row>
    <row r="110" spans="1:20" s="13" customFormat="1" ht="19.5" customHeight="1" thickBot="1">
      <c r="A110" s="485" t="s">
        <v>184</v>
      </c>
      <c r="B110" s="486"/>
      <c r="C110" s="486"/>
      <c r="D110" s="487"/>
      <c r="E110" s="488" t="s">
        <v>171</v>
      </c>
      <c r="F110" s="489">
        <f>F102+F109</f>
        <v>190418</v>
      </c>
      <c r="G110" s="489" t="e">
        <f>G102+G109</f>
        <v>#REF!</v>
      </c>
      <c r="H110" s="489" t="e">
        <f>F110+G110</f>
        <v>#REF!</v>
      </c>
      <c r="I110" s="489" t="e">
        <f>I102+I109</f>
        <v>#REF!</v>
      </c>
      <c r="J110" s="489" t="e">
        <f>H110+I110</f>
        <v>#REF!</v>
      </c>
      <c r="K110" s="489" t="e">
        <f>K102+K109</f>
        <v>#REF!</v>
      </c>
      <c r="L110" s="489" t="e">
        <f>J110+K110</f>
        <v>#REF!</v>
      </c>
      <c r="M110" s="489" t="e">
        <f>M102+M109</f>
        <v>#REF!</v>
      </c>
      <c r="N110" s="489" t="e">
        <f>L110+M110</f>
        <v>#REF!</v>
      </c>
      <c r="O110" s="489" t="e">
        <f>O102+O109</f>
        <v>#REF!</v>
      </c>
      <c r="P110" s="662" t="e">
        <f>N110+O110</f>
        <v>#REF!</v>
      </c>
      <c r="Q110" s="225"/>
      <c r="R110" s="225"/>
      <c r="S110" s="225"/>
      <c r="T110" s="225"/>
    </row>
    <row r="111" spans="1:20" s="39" customFormat="1" ht="19.5" customHeight="1" hidden="1">
      <c r="A111" s="233"/>
      <c r="B111" s="96"/>
      <c r="C111" s="97"/>
      <c r="D111" s="98"/>
      <c r="E111" s="234" t="s">
        <v>80</v>
      </c>
      <c r="F111" s="99" t="e">
        <f>#REF!-F110</f>
        <v>#REF!</v>
      </c>
      <c r="G111" s="99"/>
      <c r="H111" s="235" t="e">
        <f>F111+G111</f>
        <v>#REF!</v>
      </c>
      <c r="I111" s="32"/>
      <c r="J111" s="32"/>
      <c r="Q111" s="40"/>
      <c r="R111" s="40"/>
      <c r="S111" s="40"/>
      <c r="T111" s="40"/>
    </row>
    <row r="112" spans="6:17" s="2" customFormat="1" ht="19.5" customHeight="1" thickTop="1">
      <c r="F112" s="42"/>
      <c r="Q112" s="41"/>
    </row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</sheetData>
  <sheetProtection/>
  <mergeCells count="21">
    <mergeCell ref="F1:H1"/>
    <mergeCell ref="A3:H3"/>
    <mergeCell ref="A4:H4"/>
    <mergeCell ref="C7:C10"/>
    <mergeCell ref="B7:B10"/>
    <mergeCell ref="L7:L10"/>
    <mergeCell ref="D7:D10"/>
    <mergeCell ref="F7:F10"/>
    <mergeCell ref="M7:M10"/>
    <mergeCell ref="N7:N10"/>
    <mergeCell ref="G7:G10"/>
    <mergeCell ref="A7:A10"/>
    <mergeCell ref="E6:H6"/>
    <mergeCell ref="O7:O10"/>
    <mergeCell ref="A5:D6"/>
    <mergeCell ref="A2:P2"/>
    <mergeCell ref="P7:P10"/>
    <mergeCell ref="I7:I10"/>
    <mergeCell ref="J7:J10"/>
    <mergeCell ref="K7:K10"/>
    <mergeCell ref="H7:H10"/>
  </mergeCells>
  <printOptions/>
  <pageMargins left="0.75" right="0.75" top="1" bottom="1" header="0.5" footer="0.5"/>
  <pageSetup horizontalDpi="600" verticalDpi="600" orientation="portrait" paperSize="9" scale="52" r:id="rId1"/>
  <rowBreaks count="3" manualBreakCount="3">
    <brk id="39" max="255" man="1"/>
    <brk id="75" max="255" man="1"/>
    <brk id="9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T115"/>
  <sheetViews>
    <sheetView zoomScaleSheetLayoutView="100" workbookViewId="0" topLeftCell="E1">
      <selection activeCell="E21" sqref="E21"/>
    </sheetView>
  </sheetViews>
  <sheetFormatPr defaultColWidth="9.140625" defaultRowHeight="12.75"/>
  <cols>
    <col min="1" max="3" width="0" style="1" hidden="1" customWidth="1"/>
    <col min="4" max="4" width="10.57421875" style="1" hidden="1" customWidth="1"/>
    <col min="5" max="5" width="76.57421875" style="1" customWidth="1"/>
    <col min="6" max="6" width="14.7109375" style="33" customWidth="1"/>
    <col min="7" max="7" width="12.00390625" style="1" hidden="1" customWidth="1"/>
    <col min="8" max="8" width="12.421875" style="1" hidden="1" customWidth="1"/>
    <col min="9" max="9" width="12.7109375" style="1" hidden="1" customWidth="1"/>
    <col min="10" max="10" width="13.28125" style="1" hidden="1" customWidth="1"/>
    <col min="11" max="11" width="13.57421875" style="1" hidden="1" customWidth="1"/>
    <col min="12" max="12" width="14.00390625" style="1" hidden="1" customWidth="1"/>
    <col min="13" max="13" width="13.7109375" style="1" hidden="1" customWidth="1"/>
    <col min="14" max="14" width="14.140625" style="1" hidden="1" customWidth="1"/>
    <col min="15" max="15" width="12.8515625" style="1" hidden="1" customWidth="1"/>
    <col min="16" max="16" width="13.421875" style="1" hidden="1" customWidth="1"/>
    <col min="17" max="17" width="13.421875" style="1" customWidth="1"/>
    <col min="18" max="18" width="10.140625" style="1" bestFit="1" customWidth="1"/>
    <col min="19" max="19" width="9.140625" style="1" customWidth="1"/>
    <col min="20" max="20" width="9.28125" style="1" bestFit="1" customWidth="1"/>
    <col min="21" max="16384" width="9.140625" style="1" customWidth="1"/>
  </cols>
  <sheetData>
    <row r="1" spans="1:16" s="8" customFormat="1" ht="16.5" thickBot="1">
      <c r="A1" s="5"/>
      <c r="B1" s="5"/>
      <c r="D1" s="16"/>
      <c r="F1" s="751" t="s">
        <v>15</v>
      </c>
      <c r="G1" s="751"/>
      <c r="H1" s="751"/>
      <c r="I1" s="17"/>
      <c r="J1" s="17"/>
      <c r="L1" s="17"/>
      <c r="M1" s="17"/>
      <c r="N1" s="17"/>
      <c r="O1" s="17"/>
      <c r="P1" s="17" t="s">
        <v>7</v>
      </c>
    </row>
    <row r="2" spans="1:16" s="8" customFormat="1" ht="17.25" thickBot="1" thickTop="1">
      <c r="A2" s="745" t="s">
        <v>216</v>
      </c>
      <c r="B2" s="746"/>
      <c r="C2" s="746"/>
      <c r="D2" s="746"/>
      <c r="E2" s="746"/>
      <c r="F2" s="746"/>
      <c r="G2" s="746"/>
      <c r="H2" s="746"/>
      <c r="I2" s="746"/>
      <c r="J2" s="746"/>
      <c r="K2" s="746"/>
      <c r="L2" s="746"/>
      <c r="M2" s="746"/>
      <c r="N2" s="746"/>
      <c r="O2" s="746"/>
      <c r="P2" s="747"/>
    </row>
    <row r="3" spans="1:16" s="8" customFormat="1" ht="16.5" thickBot="1">
      <c r="A3" s="777" t="s">
        <v>218</v>
      </c>
      <c r="B3" s="778"/>
      <c r="C3" s="778"/>
      <c r="D3" s="778"/>
      <c r="E3" s="778"/>
      <c r="F3" s="778"/>
      <c r="G3" s="778"/>
      <c r="H3" s="779"/>
      <c r="I3" s="119"/>
      <c r="J3" s="119"/>
      <c r="K3" s="122"/>
      <c r="L3" s="122"/>
      <c r="M3" s="122"/>
      <c r="N3" s="122"/>
      <c r="O3" s="122"/>
      <c r="P3" s="163"/>
    </row>
    <row r="4" spans="1:16" s="8" customFormat="1" ht="16.5" thickBot="1">
      <c r="A4" s="777"/>
      <c r="B4" s="778"/>
      <c r="C4" s="778"/>
      <c r="D4" s="778"/>
      <c r="E4" s="778"/>
      <c r="F4" s="778"/>
      <c r="G4" s="778"/>
      <c r="H4" s="779"/>
      <c r="I4" s="119"/>
      <c r="J4" s="119"/>
      <c r="K4" s="122"/>
      <c r="L4" s="122"/>
      <c r="M4" s="122"/>
      <c r="N4" s="122"/>
      <c r="O4" s="122"/>
      <c r="P4" s="163"/>
    </row>
    <row r="5" spans="1:16" s="8" customFormat="1" ht="16.5" thickBot="1">
      <c r="A5" s="763"/>
      <c r="B5" s="764"/>
      <c r="C5" s="764"/>
      <c r="D5" s="764"/>
      <c r="E5" s="120"/>
      <c r="F5" s="121"/>
      <c r="G5" s="121"/>
      <c r="H5" s="232"/>
      <c r="I5" s="121"/>
      <c r="J5" s="121"/>
      <c r="K5" s="122"/>
      <c r="L5" s="122"/>
      <c r="M5" s="122"/>
      <c r="N5" s="122"/>
      <c r="O5" s="122"/>
      <c r="P5" s="163"/>
    </row>
    <row r="6" spans="1:16" s="8" customFormat="1" ht="16.5" thickBot="1">
      <c r="A6" s="765"/>
      <c r="B6" s="766"/>
      <c r="C6" s="766"/>
      <c r="D6" s="766"/>
      <c r="E6" s="757" t="s">
        <v>9</v>
      </c>
      <c r="F6" s="758"/>
      <c r="G6" s="758"/>
      <c r="H6" s="759"/>
      <c r="I6" s="137"/>
      <c r="J6" s="137"/>
      <c r="K6" s="138"/>
      <c r="L6" s="138"/>
      <c r="M6" s="162"/>
      <c r="N6" s="162"/>
      <c r="O6" s="138"/>
      <c r="P6" s="170"/>
    </row>
    <row r="7" spans="1:16" s="8" customFormat="1" ht="19.5" customHeight="1" thickTop="1">
      <c r="A7" s="755" t="s">
        <v>60</v>
      </c>
      <c r="B7" s="782" t="s">
        <v>61</v>
      </c>
      <c r="C7" s="780" t="s">
        <v>62</v>
      </c>
      <c r="D7" s="770" t="s">
        <v>31</v>
      </c>
      <c r="E7" s="412"/>
      <c r="F7" s="772" t="s">
        <v>106</v>
      </c>
      <c r="G7" s="774" t="s">
        <v>69</v>
      </c>
      <c r="H7" s="767" t="s">
        <v>70</v>
      </c>
      <c r="I7" s="760" t="s">
        <v>57</v>
      </c>
      <c r="J7" s="767" t="s">
        <v>58</v>
      </c>
      <c r="K7" s="760" t="s">
        <v>11</v>
      </c>
      <c r="L7" s="767" t="s">
        <v>12</v>
      </c>
      <c r="M7" s="760" t="s">
        <v>0</v>
      </c>
      <c r="N7" s="767" t="s">
        <v>1</v>
      </c>
      <c r="O7" s="760" t="s">
        <v>47</v>
      </c>
      <c r="P7" s="767" t="s">
        <v>48</v>
      </c>
    </row>
    <row r="8" spans="1:16" s="8" customFormat="1" ht="9" customHeight="1" thickBot="1">
      <c r="A8" s="755"/>
      <c r="B8" s="782"/>
      <c r="C8" s="780"/>
      <c r="D8" s="770"/>
      <c r="E8" s="413"/>
      <c r="F8" s="772"/>
      <c r="G8" s="775"/>
      <c r="H8" s="768"/>
      <c r="I8" s="761"/>
      <c r="J8" s="768"/>
      <c r="K8" s="761"/>
      <c r="L8" s="768"/>
      <c r="M8" s="761"/>
      <c r="N8" s="768"/>
      <c r="O8" s="761"/>
      <c r="P8" s="768"/>
    </row>
    <row r="9" spans="1:16" s="8" customFormat="1" ht="19.5" customHeight="1" hidden="1" thickBot="1">
      <c r="A9" s="755"/>
      <c r="B9" s="782"/>
      <c r="C9" s="780"/>
      <c r="D9" s="770"/>
      <c r="E9" s="413"/>
      <c r="F9" s="772"/>
      <c r="G9" s="775"/>
      <c r="H9" s="768"/>
      <c r="I9" s="761"/>
      <c r="J9" s="768"/>
      <c r="K9" s="761"/>
      <c r="L9" s="768"/>
      <c r="M9" s="761"/>
      <c r="N9" s="768"/>
      <c r="O9" s="761"/>
      <c r="P9" s="768"/>
    </row>
    <row r="10" spans="1:16" s="8" customFormat="1" ht="19.5" customHeight="1" hidden="1" thickBot="1">
      <c r="A10" s="756"/>
      <c r="B10" s="783"/>
      <c r="C10" s="781"/>
      <c r="D10" s="771"/>
      <c r="E10" s="414"/>
      <c r="F10" s="773"/>
      <c r="G10" s="776"/>
      <c r="H10" s="769"/>
      <c r="I10" s="762"/>
      <c r="J10" s="769"/>
      <c r="K10" s="762"/>
      <c r="L10" s="769"/>
      <c r="M10" s="762"/>
      <c r="N10" s="769"/>
      <c r="O10" s="762"/>
      <c r="P10" s="769"/>
    </row>
    <row r="11" spans="1:16" ht="19.5" customHeight="1" thickBot="1" thickTop="1">
      <c r="A11" s="463" t="s">
        <v>180</v>
      </c>
      <c r="B11" s="464"/>
      <c r="C11" s="465"/>
      <c r="D11" s="466"/>
      <c r="E11" s="415" t="s">
        <v>8</v>
      </c>
      <c r="F11" s="467"/>
      <c r="G11" s="467"/>
      <c r="H11" s="467"/>
      <c r="I11" s="467"/>
      <c r="J11" s="467"/>
      <c r="K11" s="467"/>
      <c r="L11" s="467"/>
      <c r="M11" s="467"/>
      <c r="N11" s="467"/>
      <c r="O11" s="467"/>
      <c r="P11" s="633"/>
    </row>
    <row r="12" spans="1:16" ht="19.5" customHeight="1" thickBot="1" thickTop="1">
      <c r="A12" s="523" t="s">
        <v>179</v>
      </c>
      <c r="B12" s="508"/>
      <c r="C12" s="524"/>
      <c r="D12" s="525"/>
      <c r="E12" s="490" t="s">
        <v>20</v>
      </c>
      <c r="F12" s="491"/>
      <c r="G12" s="491"/>
      <c r="H12" s="491"/>
      <c r="I12" s="491"/>
      <c r="J12" s="491"/>
      <c r="K12" s="491"/>
      <c r="L12" s="491"/>
      <c r="M12" s="491"/>
      <c r="N12" s="491"/>
      <c r="O12" s="491"/>
      <c r="P12" s="634"/>
    </row>
    <row r="13" spans="1:16" ht="19.5" customHeight="1" thickBot="1" thickTop="1">
      <c r="A13" s="526" t="s">
        <v>177</v>
      </c>
      <c r="B13" s="527"/>
      <c r="C13" s="528"/>
      <c r="D13" s="529"/>
      <c r="E13" s="492" t="s">
        <v>34</v>
      </c>
      <c r="F13" s="493"/>
      <c r="G13" s="493"/>
      <c r="H13" s="493"/>
      <c r="I13" s="493"/>
      <c r="J13" s="493"/>
      <c r="K13" s="493"/>
      <c r="L13" s="493"/>
      <c r="M13" s="493"/>
      <c r="N13" s="493"/>
      <c r="O13" s="493"/>
      <c r="P13" s="635"/>
    </row>
    <row r="14" spans="1:16" ht="19.5" customHeight="1" thickBot="1">
      <c r="A14" s="110">
        <v>401</v>
      </c>
      <c r="B14" s="12"/>
      <c r="C14" s="15"/>
      <c r="D14" s="530"/>
      <c r="E14" s="418" t="s">
        <v>112</v>
      </c>
      <c r="F14" s="432"/>
      <c r="G14" s="432"/>
      <c r="H14" s="432"/>
      <c r="I14" s="432"/>
      <c r="J14" s="432"/>
      <c r="K14" s="432"/>
      <c r="L14" s="432"/>
      <c r="M14" s="432"/>
      <c r="N14" s="432"/>
      <c r="O14" s="432"/>
      <c r="P14" s="636"/>
    </row>
    <row r="15" spans="1:16" s="19" customFormat="1" ht="19.5" customHeight="1" thickBot="1">
      <c r="A15" s="79"/>
      <c r="B15" s="12">
        <v>1</v>
      </c>
      <c r="C15" s="12"/>
      <c r="D15" s="95"/>
      <c r="E15" s="418" t="s">
        <v>108</v>
      </c>
      <c r="F15" s="432"/>
      <c r="G15" s="432"/>
      <c r="H15" s="432">
        <f>F15+G15</f>
        <v>0</v>
      </c>
      <c r="I15" s="432"/>
      <c r="J15" s="432">
        <f>H15+I15</f>
        <v>0</v>
      </c>
      <c r="K15" s="432"/>
      <c r="L15" s="432">
        <f>J15+K15</f>
        <v>0</v>
      </c>
      <c r="M15" s="432"/>
      <c r="N15" s="432">
        <f>L15+M15</f>
        <v>0</v>
      </c>
      <c r="O15" s="432"/>
      <c r="P15" s="636">
        <f>N15+O15</f>
        <v>0</v>
      </c>
    </row>
    <row r="16" spans="1:16" s="19" customFormat="1" ht="35.25" customHeight="1" thickBot="1">
      <c r="A16" s="79"/>
      <c r="B16" s="12">
        <v>2</v>
      </c>
      <c r="C16" s="12"/>
      <c r="D16" s="95"/>
      <c r="E16" s="419" t="s">
        <v>107</v>
      </c>
      <c r="F16" s="433"/>
      <c r="G16" s="433"/>
      <c r="H16" s="432">
        <f>F16+G16</f>
        <v>0</v>
      </c>
      <c r="I16" s="433"/>
      <c r="J16" s="432">
        <f>H16+I16</f>
        <v>0</v>
      </c>
      <c r="K16" s="433"/>
      <c r="L16" s="432">
        <f>J16+K16</f>
        <v>0</v>
      </c>
      <c r="M16" s="433"/>
      <c r="N16" s="432">
        <f>L16+M16</f>
        <v>0</v>
      </c>
      <c r="O16" s="433"/>
      <c r="P16" s="636">
        <f>N16+O16</f>
        <v>0</v>
      </c>
    </row>
    <row r="17" spans="1:16" s="19" customFormat="1" ht="35.25" customHeight="1" thickBot="1">
      <c r="A17" s="79"/>
      <c r="B17" s="12">
        <v>3</v>
      </c>
      <c r="C17" s="12"/>
      <c r="D17" s="95"/>
      <c r="E17" s="419" t="s">
        <v>109</v>
      </c>
      <c r="F17" s="432"/>
      <c r="G17" s="432"/>
      <c r="H17" s="432">
        <f>F17+G17</f>
        <v>0</v>
      </c>
      <c r="I17" s="432"/>
      <c r="J17" s="432">
        <f>H17+I17</f>
        <v>0</v>
      </c>
      <c r="K17" s="432"/>
      <c r="L17" s="432">
        <f>J17+K17</f>
        <v>0</v>
      </c>
      <c r="M17" s="432"/>
      <c r="N17" s="432">
        <f>L17+M17</f>
        <v>0</v>
      </c>
      <c r="O17" s="432"/>
      <c r="P17" s="636">
        <f>N17+O17</f>
        <v>0</v>
      </c>
    </row>
    <row r="18" spans="1:16" ht="36" customHeight="1" thickBot="1">
      <c r="A18" s="79"/>
      <c r="B18" s="12">
        <v>4</v>
      </c>
      <c r="C18" s="12"/>
      <c r="D18" s="530"/>
      <c r="E18" s="419" t="s">
        <v>110</v>
      </c>
      <c r="F18" s="432"/>
      <c r="G18" s="432"/>
      <c r="H18" s="432">
        <f>F18+G18</f>
        <v>0</v>
      </c>
      <c r="I18" s="432"/>
      <c r="J18" s="432">
        <f>H18+I18</f>
        <v>0</v>
      </c>
      <c r="K18" s="432"/>
      <c r="L18" s="432">
        <f>J18+K18</f>
        <v>0</v>
      </c>
      <c r="M18" s="432"/>
      <c r="N18" s="432">
        <f>L18+M18</f>
        <v>0</v>
      </c>
      <c r="O18" s="432"/>
      <c r="P18" s="636">
        <f>N18+O18</f>
        <v>0</v>
      </c>
    </row>
    <row r="19" spans="1:16" ht="19.5" customHeight="1" thickBot="1">
      <c r="A19" s="79"/>
      <c r="B19" s="12"/>
      <c r="C19" s="12"/>
      <c r="D19" s="530"/>
      <c r="E19" s="418" t="s">
        <v>111</v>
      </c>
      <c r="F19" s="432">
        <v>174292</v>
      </c>
      <c r="G19" s="432"/>
      <c r="H19" s="432">
        <f>F19+G19</f>
        <v>174292</v>
      </c>
      <c r="I19" s="432"/>
      <c r="J19" s="432">
        <f>H19+I19</f>
        <v>174292</v>
      </c>
      <c r="K19" s="432"/>
      <c r="L19" s="432">
        <f>J19+K19</f>
        <v>174292</v>
      </c>
      <c r="M19" s="432"/>
      <c r="N19" s="432">
        <f>L19+M19</f>
        <v>174292</v>
      </c>
      <c r="O19" s="432"/>
      <c r="P19" s="636">
        <f>N19+O19</f>
        <v>174292</v>
      </c>
    </row>
    <row r="20" spans="1:16" ht="19.5" customHeight="1" thickBot="1">
      <c r="A20" s="79"/>
      <c r="B20" s="12"/>
      <c r="C20" s="12"/>
      <c r="D20" s="530"/>
      <c r="E20" s="664" t="s">
        <v>256</v>
      </c>
      <c r="F20" s="410">
        <v>173242</v>
      </c>
      <c r="G20" s="405"/>
      <c r="H20" s="432"/>
      <c r="I20" s="405"/>
      <c r="J20" s="432"/>
      <c r="K20" s="405"/>
      <c r="L20" s="432"/>
      <c r="M20" s="405"/>
      <c r="N20" s="432"/>
      <c r="O20" s="405"/>
      <c r="P20" s="636"/>
    </row>
    <row r="21" spans="1:16" ht="19.5" customHeight="1" thickBot="1">
      <c r="A21" s="79"/>
      <c r="B21" s="12"/>
      <c r="C21" s="12"/>
      <c r="D21" s="530"/>
      <c r="E21" s="664" t="s">
        <v>257</v>
      </c>
      <c r="F21" s="410">
        <v>1050</v>
      </c>
      <c r="G21" s="405"/>
      <c r="H21" s="432"/>
      <c r="I21" s="405"/>
      <c r="J21" s="432"/>
      <c r="K21" s="405"/>
      <c r="L21" s="432"/>
      <c r="M21" s="405"/>
      <c r="N21" s="432"/>
      <c r="O21" s="405"/>
      <c r="P21" s="636"/>
    </row>
    <row r="22" spans="1:16" ht="19.5" customHeight="1" thickBot="1">
      <c r="A22" s="79">
        <v>401</v>
      </c>
      <c r="B22" s="12"/>
      <c r="C22" s="15"/>
      <c r="D22" s="530"/>
      <c r="E22" s="418" t="s">
        <v>97</v>
      </c>
      <c r="F22" s="405">
        <f>+F15+F16+F17+F18+F19</f>
        <v>174292</v>
      </c>
      <c r="G22" s="410" t="e">
        <f>#REF!+G15+G16+G17+G18+G19</f>
        <v>#REF!</v>
      </c>
      <c r="H22" s="432" t="e">
        <f>F22+G22</f>
        <v>#REF!</v>
      </c>
      <c r="I22" s="410" t="e">
        <f>#REF!+I15+I16+I17+I18+I19</f>
        <v>#REF!</v>
      </c>
      <c r="J22" s="432" t="e">
        <f>H22+I22</f>
        <v>#REF!</v>
      </c>
      <c r="K22" s="410" t="e">
        <f>#REF!+K15+K16+K17+K18+K19</f>
        <v>#REF!</v>
      </c>
      <c r="L22" s="432" t="e">
        <f>J22+K22</f>
        <v>#REF!</v>
      </c>
      <c r="M22" s="410" t="e">
        <f>#REF!+M15+M16+M17+M18+M19</f>
        <v>#REF!</v>
      </c>
      <c r="N22" s="432" t="e">
        <f>L22+M22</f>
        <v>#REF!</v>
      </c>
      <c r="O22" s="410" t="e">
        <f>#REF!+O15+O16+O17+O18+O19</f>
        <v>#REF!</v>
      </c>
      <c r="P22" s="636" t="e">
        <f>N22+O22</f>
        <v>#REF!</v>
      </c>
    </row>
    <row r="23" spans="1:16" ht="19.5" customHeight="1" thickBot="1">
      <c r="A23" s="74">
        <v>403</v>
      </c>
      <c r="B23" s="6"/>
      <c r="C23" s="11"/>
      <c r="D23" s="559"/>
      <c r="E23" s="468" t="s">
        <v>34</v>
      </c>
      <c r="F23" s="560"/>
      <c r="G23" s="560"/>
      <c r="H23" s="560"/>
      <c r="I23" s="560"/>
      <c r="J23" s="560"/>
      <c r="K23" s="560"/>
      <c r="L23" s="560"/>
      <c r="M23" s="560"/>
      <c r="N23" s="560"/>
      <c r="O23" s="560"/>
      <c r="P23" s="637"/>
    </row>
    <row r="24" spans="1:16" s="13" customFormat="1" ht="19.5" customHeight="1">
      <c r="A24" s="100"/>
      <c r="B24" s="20"/>
      <c r="C24" s="20">
        <v>1</v>
      </c>
      <c r="D24" s="538"/>
      <c r="E24" s="425" t="s">
        <v>114</v>
      </c>
      <c r="F24" s="585"/>
      <c r="G24" s="408"/>
      <c r="H24" s="408">
        <f>F24+G24</f>
        <v>0</v>
      </c>
      <c r="I24" s="408"/>
      <c r="J24" s="408">
        <f>H24+I24</f>
        <v>0</v>
      </c>
      <c r="K24" s="408"/>
      <c r="L24" s="408">
        <f>J24+K24</f>
        <v>0</v>
      </c>
      <c r="M24" s="408"/>
      <c r="N24" s="408">
        <f>L24+M24</f>
        <v>0</v>
      </c>
      <c r="O24" s="408"/>
      <c r="P24" s="638">
        <f>N24+O24</f>
        <v>0</v>
      </c>
    </row>
    <row r="25" spans="1:19" ht="19.5" customHeight="1">
      <c r="A25" s="544"/>
      <c r="B25" s="28"/>
      <c r="C25" s="28">
        <v>2</v>
      </c>
      <c r="D25" s="545"/>
      <c r="E25" s="424" t="s">
        <v>113</v>
      </c>
      <c r="F25" s="437"/>
      <c r="G25" s="439"/>
      <c r="H25" s="439">
        <f>F25+G25</f>
        <v>0</v>
      </c>
      <c r="I25" s="439"/>
      <c r="J25" s="439">
        <f>H25+I25</f>
        <v>0</v>
      </c>
      <c r="K25" s="439"/>
      <c r="L25" s="439">
        <f>J25+K25</f>
        <v>0</v>
      </c>
      <c r="M25" s="439"/>
      <c r="N25" s="439">
        <f>L25+M25</f>
        <v>0</v>
      </c>
      <c r="O25" s="439"/>
      <c r="P25" s="639">
        <f>N25+O25</f>
        <v>0</v>
      </c>
      <c r="Q25" s="32"/>
      <c r="S25" s="32"/>
    </row>
    <row r="26" spans="1:16" s="2" customFormat="1" ht="19.5" customHeight="1">
      <c r="A26" s="77"/>
      <c r="B26" s="27"/>
      <c r="C26" s="27">
        <v>3</v>
      </c>
      <c r="D26" s="531"/>
      <c r="E26" s="469" t="s">
        <v>185</v>
      </c>
      <c r="F26" s="437"/>
      <c r="G26" s="437"/>
      <c r="H26" s="439">
        <f aca="true" t="shared" si="0" ref="H26:P33">F26+G26</f>
        <v>0</v>
      </c>
      <c r="I26" s="437"/>
      <c r="J26" s="439">
        <f t="shared" si="0"/>
        <v>0</v>
      </c>
      <c r="K26" s="437"/>
      <c r="L26" s="439">
        <f t="shared" si="0"/>
        <v>0</v>
      </c>
      <c r="M26" s="437"/>
      <c r="N26" s="439">
        <f t="shared" si="0"/>
        <v>0</v>
      </c>
      <c r="O26" s="437"/>
      <c r="P26" s="639">
        <f t="shared" si="0"/>
        <v>0</v>
      </c>
    </row>
    <row r="27" spans="1:16" s="2" customFormat="1" ht="19.5" customHeight="1">
      <c r="A27" s="77"/>
      <c r="B27" s="27"/>
      <c r="C27" s="27">
        <v>4</v>
      </c>
      <c r="D27" s="531"/>
      <c r="E27" s="470" t="s">
        <v>115</v>
      </c>
      <c r="F27" s="437"/>
      <c r="G27" s="437"/>
      <c r="H27" s="439">
        <f t="shared" si="0"/>
        <v>0</v>
      </c>
      <c r="I27" s="437"/>
      <c r="J27" s="439">
        <f t="shared" si="0"/>
        <v>0</v>
      </c>
      <c r="K27" s="437"/>
      <c r="L27" s="439">
        <f t="shared" si="0"/>
        <v>0</v>
      </c>
      <c r="M27" s="437"/>
      <c r="N27" s="439">
        <f t="shared" si="0"/>
        <v>0</v>
      </c>
      <c r="O27" s="437"/>
      <c r="P27" s="639">
        <f t="shared" si="0"/>
        <v>0</v>
      </c>
    </row>
    <row r="28" spans="1:16" s="2" customFormat="1" ht="19.5" customHeight="1">
      <c r="A28" s="77"/>
      <c r="B28" s="27"/>
      <c r="C28" s="27">
        <v>5</v>
      </c>
      <c r="D28" s="531"/>
      <c r="E28" s="469" t="s">
        <v>116</v>
      </c>
      <c r="F28" s="437"/>
      <c r="G28" s="437"/>
      <c r="H28" s="439">
        <f t="shared" si="0"/>
        <v>0</v>
      </c>
      <c r="I28" s="437"/>
      <c r="J28" s="439">
        <f t="shared" si="0"/>
        <v>0</v>
      </c>
      <c r="K28" s="437"/>
      <c r="L28" s="439">
        <f t="shared" si="0"/>
        <v>0</v>
      </c>
      <c r="M28" s="437"/>
      <c r="N28" s="439">
        <f t="shared" si="0"/>
        <v>0</v>
      </c>
      <c r="O28" s="437"/>
      <c r="P28" s="639">
        <f t="shared" si="0"/>
        <v>0</v>
      </c>
    </row>
    <row r="29" spans="1:16" s="2" customFormat="1" ht="19.5" customHeight="1">
      <c r="A29" s="77"/>
      <c r="B29" s="27"/>
      <c r="C29" s="27">
        <v>6</v>
      </c>
      <c r="D29" s="531"/>
      <c r="E29" s="471" t="s">
        <v>117</v>
      </c>
      <c r="F29" s="437"/>
      <c r="G29" s="437"/>
      <c r="H29" s="439">
        <f t="shared" si="0"/>
        <v>0</v>
      </c>
      <c r="I29" s="437"/>
      <c r="J29" s="439">
        <f t="shared" si="0"/>
        <v>0</v>
      </c>
      <c r="K29" s="437"/>
      <c r="L29" s="439">
        <f t="shared" si="0"/>
        <v>0</v>
      </c>
      <c r="M29" s="437"/>
      <c r="N29" s="439">
        <f t="shared" si="0"/>
        <v>0</v>
      </c>
      <c r="O29" s="437"/>
      <c r="P29" s="639">
        <f t="shared" si="0"/>
        <v>0</v>
      </c>
    </row>
    <row r="30" spans="1:16" s="19" customFormat="1" ht="19.5" customHeight="1">
      <c r="A30" s="77"/>
      <c r="B30" s="27"/>
      <c r="C30" s="27">
        <v>7</v>
      </c>
      <c r="D30" s="532"/>
      <c r="E30" s="416" t="s">
        <v>118</v>
      </c>
      <c r="F30" s="437"/>
      <c r="G30" s="437"/>
      <c r="H30" s="439">
        <f t="shared" si="0"/>
        <v>0</v>
      </c>
      <c r="I30" s="437"/>
      <c r="J30" s="439">
        <f t="shared" si="0"/>
        <v>0</v>
      </c>
      <c r="K30" s="437"/>
      <c r="L30" s="439">
        <f t="shared" si="0"/>
        <v>0</v>
      </c>
      <c r="M30" s="437"/>
      <c r="N30" s="439">
        <f t="shared" si="0"/>
        <v>0</v>
      </c>
      <c r="O30" s="437"/>
      <c r="P30" s="639">
        <f t="shared" si="0"/>
        <v>0</v>
      </c>
    </row>
    <row r="31" spans="1:16" s="2" customFormat="1" ht="19.5" customHeight="1">
      <c r="A31" s="77"/>
      <c r="B31" s="27"/>
      <c r="C31" s="27">
        <v>8</v>
      </c>
      <c r="D31" s="531"/>
      <c r="E31" s="416" t="s">
        <v>119</v>
      </c>
      <c r="F31" s="437"/>
      <c r="G31" s="437"/>
      <c r="H31" s="439">
        <f t="shared" si="0"/>
        <v>0</v>
      </c>
      <c r="I31" s="437"/>
      <c r="J31" s="439">
        <f t="shared" si="0"/>
        <v>0</v>
      </c>
      <c r="K31" s="437"/>
      <c r="L31" s="439">
        <f t="shared" si="0"/>
        <v>0</v>
      </c>
      <c r="M31" s="437"/>
      <c r="N31" s="439">
        <f t="shared" si="0"/>
        <v>0</v>
      </c>
      <c r="O31" s="437"/>
      <c r="P31" s="639">
        <f t="shared" si="0"/>
        <v>0</v>
      </c>
    </row>
    <row r="32" spans="1:16" s="2" customFormat="1" ht="19.5" customHeight="1">
      <c r="A32" s="77"/>
      <c r="B32" s="27"/>
      <c r="C32" s="27">
        <v>9</v>
      </c>
      <c r="D32" s="531"/>
      <c r="E32" s="472" t="s">
        <v>120</v>
      </c>
      <c r="F32" s="446"/>
      <c r="G32" s="437"/>
      <c r="H32" s="439">
        <f t="shared" si="0"/>
        <v>0</v>
      </c>
      <c r="I32" s="437"/>
      <c r="J32" s="439">
        <f t="shared" si="0"/>
        <v>0</v>
      </c>
      <c r="K32" s="437"/>
      <c r="L32" s="439">
        <f t="shared" si="0"/>
        <v>0</v>
      </c>
      <c r="M32" s="437"/>
      <c r="N32" s="439">
        <f t="shared" si="0"/>
        <v>0</v>
      </c>
      <c r="O32" s="437"/>
      <c r="P32" s="639">
        <f t="shared" si="0"/>
        <v>0</v>
      </c>
    </row>
    <row r="33" spans="1:16" s="2" customFormat="1" ht="19.5" customHeight="1" thickBot="1">
      <c r="A33" s="101"/>
      <c r="B33" s="43"/>
      <c r="C33" s="43">
        <v>10</v>
      </c>
      <c r="D33" s="533"/>
      <c r="E33" s="473" t="s">
        <v>121</v>
      </c>
      <c r="F33" s="595"/>
      <c r="G33" s="438"/>
      <c r="H33" s="439">
        <f t="shared" si="0"/>
        <v>0</v>
      </c>
      <c r="I33" s="438"/>
      <c r="J33" s="439">
        <f t="shared" si="0"/>
        <v>0</v>
      </c>
      <c r="K33" s="438"/>
      <c r="L33" s="439">
        <f t="shared" si="0"/>
        <v>0</v>
      </c>
      <c r="M33" s="438"/>
      <c r="N33" s="439">
        <f t="shared" si="0"/>
        <v>0</v>
      </c>
      <c r="O33" s="438"/>
      <c r="P33" s="639">
        <f t="shared" si="0"/>
        <v>0</v>
      </c>
    </row>
    <row r="34" spans="1:16" s="2" customFormat="1" ht="19.5" customHeight="1" thickBot="1">
      <c r="A34" s="404">
        <v>403</v>
      </c>
      <c r="B34" s="12"/>
      <c r="C34" s="15"/>
      <c r="D34" s="530"/>
      <c r="E34" s="440" t="s">
        <v>98</v>
      </c>
      <c r="F34" s="432">
        <f>F24+F25+F26+F27+F28+F29+F30+F31+F32+F33</f>
        <v>0</v>
      </c>
      <c r="G34" s="432">
        <f aca="true" t="shared" si="1" ref="G34:O34">G24+G25+G26+G27+G28+G29+G30+G31+G32+G33</f>
        <v>0</v>
      </c>
      <c r="H34" s="432">
        <f>F34+G34</f>
        <v>0</v>
      </c>
      <c r="I34" s="432">
        <f t="shared" si="1"/>
        <v>0</v>
      </c>
      <c r="J34" s="432">
        <f>H34+I34</f>
        <v>0</v>
      </c>
      <c r="K34" s="432">
        <f t="shared" si="1"/>
        <v>0</v>
      </c>
      <c r="L34" s="432">
        <f>J34+K34</f>
        <v>0</v>
      </c>
      <c r="M34" s="432">
        <f t="shared" si="1"/>
        <v>0</v>
      </c>
      <c r="N34" s="432">
        <f>L34+M34</f>
        <v>0</v>
      </c>
      <c r="O34" s="432">
        <f t="shared" si="1"/>
        <v>0</v>
      </c>
      <c r="P34" s="636">
        <f>N34+O34</f>
        <v>0</v>
      </c>
    </row>
    <row r="35" spans="1:16" s="2" customFormat="1" ht="48.75" customHeight="1" thickBot="1">
      <c r="A35" s="404">
        <v>404</v>
      </c>
      <c r="B35" s="12"/>
      <c r="C35" s="15"/>
      <c r="D35" s="530"/>
      <c r="E35" s="440" t="s">
        <v>122</v>
      </c>
      <c r="F35" s="432"/>
      <c r="G35" s="432"/>
      <c r="H35" s="432">
        <f>F35+G35</f>
        <v>0</v>
      </c>
      <c r="I35" s="432"/>
      <c r="J35" s="432">
        <f>H35+I35</f>
        <v>0</v>
      </c>
      <c r="K35" s="432"/>
      <c r="L35" s="432">
        <f>J35+K35</f>
        <v>0</v>
      </c>
      <c r="M35" s="432"/>
      <c r="N35" s="432">
        <f>L35+M35</f>
        <v>0</v>
      </c>
      <c r="O35" s="432"/>
      <c r="P35" s="636">
        <f>N35+O35</f>
        <v>0</v>
      </c>
    </row>
    <row r="36" spans="1:16" s="2" customFormat="1" ht="30" customHeight="1" thickBot="1">
      <c r="A36" s="404">
        <v>405</v>
      </c>
      <c r="B36" s="12"/>
      <c r="C36" s="15"/>
      <c r="D36" s="530"/>
      <c r="E36" s="419" t="s">
        <v>123</v>
      </c>
      <c r="F36" s="432"/>
      <c r="G36" s="432"/>
      <c r="H36" s="432">
        <f aca="true" t="shared" si="2" ref="H36:P38">F36+G36</f>
        <v>0</v>
      </c>
      <c r="I36" s="432"/>
      <c r="J36" s="432">
        <f t="shared" si="2"/>
        <v>0</v>
      </c>
      <c r="K36" s="432"/>
      <c r="L36" s="432">
        <f t="shared" si="2"/>
        <v>0</v>
      </c>
      <c r="M36" s="432"/>
      <c r="N36" s="432">
        <f t="shared" si="2"/>
        <v>0</v>
      </c>
      <c r="O36" s="432"/>
      <c r="P36" s="636">
        <f t="shared" si="2"/>
        <v>0</v>
      </c>
    </row>
    <row r="37" spans="1:16" s="2" customFormat="1" ht="19.5" customHeight="1" thickBot="1">
      <c r="A37" s="404">
        <v>406</v>
      </c>
      <c r="B37" s="12"/>
      <c r="C37" s="15"/>
      <c r="D37" s="530"/>
      <c r="E37" s="419" t="s">
        <v>124</v>
      </c>
      <c r="F37" s="431"/>
      <c r="G37" s="431"/>
      <c r="H37" s="432">
        <f t="shared" si="2"/>
        <v>0</v>
      </c>
      <c r="I37" s="431"/>
      <c r="J37" s="432">
        <f t="shared" si="2"/>
        <v>0</v>
      </c>
      <c r="K37" s="431"/>
      <c r="L37" s="432">
        <f t="shared" si="2"/>
        <v>0</v>
      </c>
      <c r="M37" s="431"/>
      <c r="N37" s="432">
        <f t="shared" si="2"/>
        <v>0</v>
      </c>
      <c r="O37" s="431"/>
      <c r="P37" s="636">
        <f t="shared" si="2"/>
        <v>0</v>
      </c>
    </row>
    <row r="38" spans="1:16" s="13" customFormat="1" ht="19.5" customHeight="1" thickBot="1">
      <c r="A38" s="79">
        <v>407</v>
      </c>
      <c r="B38" s="12"/>
      <c r="C38" s="12"/>
      <c r="D38" s="534"/>
      <c r="E38" s="422" t="s">
        <v>99</v>
      </c>
      <c r="F38" s="432">
        <f>F35+F36+F37</f>
        <v>0</v>
      </c>
      <c r="G38" s="432">
        <f aca="true" t="shared" si="3" ref="G38:O38">G35+G36+G37</f>
        <v>0</v>
      </c>
      <c r="H38" s="432">
        <f t="shared" si="2"/>
        <v>0</v>
      </c>
      <c r="I38" s="432">
        <f t="shared" si="3"/>
        <v>0</v>
      </c>
      <c r="J38" s="432">
        <f t="shared" si="2"/>
        <v>0</v>
      </c>
      <c r="K38" s="432">
        <f t="shared" si="3"/>
        <v>0</v>
      </c>
      <c r="L38" s="432">
        <f t="shared" si="2"/>
        <v>0</v>
      </c>
      <c r="M38" s="432">
        <f t="shared" si="3"/>
        <v>0</v>
      </c>
      <c r="N38" s="432">
        <f t="shared" si="2"/>
        <v>0</v>
      </c>
      <c r="O38" s="432">
        <f t="shared" si="3"/>
        <v>0</v>
      </c>
      <c r="P38" s="636">
        <f t="shared" si="2"/>
        <v>0</v>
      </c>
    </row>
    <row r="39" spans="1:16" s="13" customFormat="1" ht="19.5" customHeight="1" hidden="1" thickBot="1">
      <c r="A39" s="78">
        <v>410</v>
      </c>
      <c r="B39" s="9"/>
      <c r="C39" s="9"/>
      <c r="D39" s="65"/>
      <c r="E39" s="442" t="s">
        <v>75</v>
      </c>
      <c r="F39" s="436"/>
      <c r="G39" s="436"/>
      <c r="H39" s="436"/>
      <c r="I39" s="436"/>
      <c r="J39" s="436"/>
      <c r="K39" s="436"/>
      <c r="L39" s="436"/>
      <c r="M39" s="436"/>
      <c r="N39" s="436"/>
      <c r="O39" s="436"/>
      <c r="P39" s="640"/>
    </row>
    <row r="40" spans="1:16" s="13" customFormat="1" ht="19.5" customHeight="1" thickBot="1">
      <c r="A40" s="494" t="s">
        <v>177</v>
      </c>
      <c r="B40" s="495"/>
      <c r="C40" s="495"/>
      <c r="D40" s="496"/>
      <c r="E40" s="497" t="s">
        <v>126</v>
      </c>
      <c r="F40" s="498">
        <f>F22+F34+F38</f>
        <v>174292</v>
      </c>
      <c r="G40" s="498" t="e">
        <f>G22+#REF!+G34+G38</f>
        <v>#REF!</v>
      </c>
      <c r="H40" s="498" t="e">
        <f>F40+G40</f>
        <v>#REF!</v>
      </c>
      <c r="I40" s="498" t="e">
        <f>I22+#REF!+I34+I38</f>
        <v>#REF!</v>
      </c>
      <c r="J40" s="498" t="e">
        <f>H40+I40</f>
        <v>#REF!</v>
      </c>
      <c r="K40" s="498" t="e">
        <f>K22+#REF!+K34+K38</f>
        <v>#REF!</v>
      </c>
      <c r="L40" s="498" t="e">
        <f>J40+K40</f>
        <v>#REF!</v>
      </c>
      <c r="M40" s="498" t="e">
        <f>M22+#REF!+M34+M38</f>
        <v>#REF!</v>
      </c>
      <c r="N40" s="498" t="e">
        <f>L40+M40</f>
        <v>#REF!</v>
      </c>
      <c r="O40" s="498" t="e">
        <f>O22+#REF!+O34+O38</f>
        <v>#REF!</v>
      </c>
      <c r="P40" s="641" t="e">
        <f>N40+O40</f>
        <v>#REF!</v>
      </c>
    </row>
    <row r="41" spans="1:20" ht="19.5" customHeight="1" thickBot="1">
      <c r="A41" s="499" t="s">
        <v>178</v>
      </c>
      <c r="B41" s="495"/>
      <c r="C41" s="500"/>
      <c r="D41" s="501"/>
      <c r="E41" s="497" t="s">
        <v>68</v>
      </c>
      <c r="F41" s="498"/>
      <c r="G41" s="498"/>
      <c r="H41" s="498"/>
      <c r="I41" s="498"/>
      <c r="J41" s="498"/>
      <c r="K41" s="498"/>
      <c r="L41" s="498"/>
      <c r="M41" s="498"/>
      <c r="N41" s="498"/>
      <c r="O41" s="498"/>
      <c r="P41" s="641"/>
      <c r="R41" s="32"/>
      <c r="S41" s="32"/>
      <c r="T41" s="32"/>
    </row>
    <row r="42" spans="1:20" ht="19.5" customHeight="1" thickBot="1">
      <c r="A42" s="79">
        <v>408</v>
      </c>
      <c r="B42" s="12"/>
      <c r="C42" s="15"/>
      <c r="D42" s="86"/>
      <c r="E42" s="418" t="s">
        <v>125</v>
      </c>
      <c r="F42" s="431"/>
      <c r="G42" s="431"/>
      <c r="H42" s="431"/>
      <c r="I42" s="431"/>
      <c r="J42" s="431"/>
      <c r="K42" s="431"/>
      <c r="L42" s="431"/>
      <c r="M42" s="431"/>
      <c r="N42" s="431"/>
      <c r="O42" s="431"/>
      <c r="P42" s="642"/>
      <c r="R42" s="32"/>
      <c r="S42" s="32"/>
      <c r="T42" s="32"/>
    </row>
    <row r="43" spans="1:20" ht="36.75" customHeight="1" thickBot="1">
      <c r="A43" s="79"/>
      <c r="B43" s="12">
        <v>2</v>
      </c>
      <c r="C43" s="15"/>
      <c r="D43" s="530"/>
      <c r="E43" s="542" t="s">
        <v>127</v>
      </c>
      <c r="F43" s="432"/>
      <c r="G43" s="432"/>
      <c r="H43" s="432">
        <f aca="true" t="shared" si="4" ref="H43:P63">F43+G43</f>
        <v>0</v>
      </c>
      <c r="I43" s="432"/>
      <c r="J43" s="432">
        <f t="shared" si="4"/>
        <v>0</v>
      </c>
      <c r="K43" s="432"/>
      <c r="L43" s="432">
        <f t="shared" si="4"/>
        <v>0</v>
      </c>
      <c r="M43" s="432"/>
      <c r="N43" s="432">
        <f t="shared" si="4"/>
        <v>0</v>
      </c>
      <c r="O43" s="432"/>
      <c r="P43" s="636">
        <f t="shared" si="4"/>
        <v>0</v>
      </c>
      <c r="R43" s="32"/>
      <c r="S43" s="32"/>
      <c r="T43" s="32"/>
    </row>
    <row r="44" spans="1:20" ht="30" customHeight="1" thickBot="1">
      <c r="A44" s="79"/>
      <c r="B44" s="12">
        <v>3</v>
      </c>
      <c r="C44" s="15"/>
      <c r="D44" s="530"/>
      <c r="E44" s="434" t="s">
        <v>128</v>
      </c>
      <c r="F44" s="432"/>
      <c r="G44" s="432"/>
      <c r="H44" s="432">
        <f t="shared" si="4"/>
        <v>0</v>
      </c>
      <c r="I44" s="432"/>
      <c r="J44" s="432">
        <f t="shared" si="4"/>
        <v>0</v>
      </c>
      <c r="K44" s="432"/>
      <c r="L44" s="432">
        <f t="shared" si="4"/>
        <v>0</v>
      </c>
      <c r="M44" s="432"/>
      <c r="N44" s="432">
        <f t="shared" si="4"/>
        <v>0</v>
      </c>
      <c r="O44" s="432"/>
      <c r="P44" s="636">
        <f t="shared" si="4"/>
        <v>0</v>
      </c>
      <c r="R44" s="32"/>
      <c r="S44" s="32"/>
      <c r="T44" s="32"/>
    </row>
    <row r="45" spans="1:20" ht="33" customHeight="1" thickBot="1">
      <c r="A45" s="79"/>
      <c r="B45" s="12">
        <v>4</v>
      </c>
      <c r="C45" s="15"/>
      <c r="D45" s="530"/>
      <c r="E45" s="434" t="s">
        <v>129</v>
      </c>
      <c r="F45" s="432"/>
      <c r="G45" s="432"/>
      <c r="H45" s="432">
        <f t="shared" si="4"/>
        <v>0</v>
      </c>
      <c r="I45" s="432"/>
      <c r="J45" s="432">
        <f t="shared" si="4"/>
        <v>0</v>
      </c>
      <c r="K45" s="432"/>
      <c r="L45" s="432">
        <f t="shared" si="4"/>
        <v>0</v>
      </c>
      <c r="M45" s="432"/>
      <c r="N45" s="432">
        <f t="shared" si="4"/>
        <v>0</v>
      </c>
      <c r="O45" s="432"/>
      <c r="P45" s="636">
        <f t="shared" si="4"/>
        <v>0</v>
      </c>
      <c r="R45" s="32"/>
      <c r="S45" s="32"/>
      <c r="T45" s="32"/>
    </row>
    <row r="46" spans="1:20" ht="19.5" customHeight="1" thickBot="1">
      <c r="A46" s="79"/>
      <c r="B46" s="12">
        <v>5</v>
      </c>
      <c r="C46" s="15"/>
      <c r="D46" s="530"/>
      <c r="E46" s="435" t="s">
        <v>130</v>
      </c>
      <c r="F46" s="432"/>
      <c r="G46" s="432"/>
      <c r="H46" s="432">
        <f t="shared" si="4"/>
        <v>0</v>
      </c>
      <c r="I46" s="432"/>
      <c r="J46" s="432">
        <f t="shared" si="4"/>
        <v>0</v>
      </c>
      <c r="K46" s="432"/>
      <c r="L46" s="432">
        <f t="shared" si="4"/>
        <v>0</v>
      </c>
      <c r="M46" s="432"/>
      <c r="N46" s="432">
        <f t="shared" si="4"/>
        <v>0</v>
      </c>
      <c r="O46" s="432"/>
      <c r="P46" s="636">
        <f t="shared" si="4"/>
        <v>0</v>
      </c>
      <c r="R46" s="32"/>
      <c r="S46" s="32"/>
      <c r="T46" s="32"/>
    </row>
    <row r="47" spans="1:20" ht="19.5" customHeight="1" thickBot="1">
      <c r="A47" s="79"/>
      <c r="B47" s="12"/>
      <c r="C47" s="15"/>
      <c r="D47" s="530">
        <v>1</v>
      </c>
      <c r="E47" s="441" t="s">
        <v>258</v>
      </c>
      <c r="F47" s="432"/>
      <c r="G47" s="432"/>
      <c r="H47" s="432">
        <f t="shared" si="4"/>
        <v>0</v>
      </c>
      <c r="I47" s="432"/>
      <c r="J47" s="432">
        <f t="shared" si="4"/>
        <v>0</v>
      </c>
      <c r="K47" s="432"/>
      <c r="L47" s="432">
        <f t="shared" si="4"/>
        <v>0</v>
      </c>
      <c r="M47" s="432"/>
      <c r="N47" s="432">
        <f t="shared" si="4"/>
        <v>0</v>
      </c>
      <c r="O47" s="432"/>
      <c r="P47" s="636">
        <f t="shared" si="4"/>
        <v>0</v>
      </c>
      <c r="R47" s="32"/>
      <c r="S47" s="32"/>
      <c r="T47" s="32"/>
    </row>
    <row r="48" spans="1:20" ht="19.5" customHeight="1" thickBot="1">
      <c r="A48" s="79">
        <v>408</v>
      </c>
      <c r="B48" s="12"/>
      <c r="C48" s="15"/>
      <c r="D48" s="530"/>
      <c r="E48" s="418" t="s">
        <v>100</v>
      </c>
      <c r="F48" s="432">
        <f>SUM(F43:F46)</f>
        <v>0</v>
      </c>
      <c r="G48" s="432">
        <f>SUM(G43:G46)</f>
        <v>0</v>
      </c>
      <c r="H48" s="432">
        <f t="shared" si="4"/>
        <v>0</v>
      </c>
      <c r="I48" s="432">
        <f>SUM(I43:I46)</f>
        <v>0</v>
      </c>
      <c r="J48" s="432">
        <f t="shared" si="4"/>
        <v>0</v>
      </c>
      <c r="K48" s="432">
        <f>SUM(K43:K46)</f>
        <v>0</v>
      </c>
      <c r="L48" s="432">
        <f t="shared" si="4"/>
        <v>0</v>
      </c>
      <c r="M48" s="432">
        <f>SUM(M43:M46)</f>
        <v>0</v>
      </c>
      <c r="N48" s="432">
        <f t="shared" si="4"/>
        <v>0</v>
      </c>
      <c r="O48" s="432">
        <f>SUM(O43:O46)</f>
        <v>0</v>
      </c>
      <c r="P48" s="636">
        <f t="shared" si="4"/>
        <v>0</v>
      </c>
      <c r="R48" s="32"/>
      <c r="S48" s="32"/>
      <c r="T48" s="32"/>
    </row>
    <row r="49" spans="1:20" ht="19.5" customHeight="1" thickBot="1">
      <c r="A49" s="79">
        <v>409</v>
      </c>
      <c r="B49" s="12"/>
      <c r="C49" s="15"/>
      <c r="D49" s="530"/>
      <c r="E49" s="418" t="s">
        <v>68</v>
      </c>
      <c r="F49" s="432"/>
      <c r="G49" s="432"/>
      <c r="H49" s="432"/>
      <c r="I49" s="432"/>
      <c r="J49" s="432"/>
      <c r="K49" s="432"/>
      <c r="L49" s="432"/>
      <c r="M49" s="432"/>
      <c r="N49" s="432"/>
      <c r="O49" s="432"/>
      <c r="P49" s="636"/>
      <c r="R49" s="32"/>
      <c r="S49" s="32"/>
      <c r="T49" s="32"/>
    </row>
    <row r="50" spans="1:16" ht="19.5" customHeight="1" thickBot="1">
      <c r="A50" s="79"/>
      <c r="B50" s="12">
        <v>1</v>
      </c>
      <c r="C50" s="15"/>
      <c r="D50" s="530"/>
      <c r="E50" s="418" t="s">
        <v>131</v>
      </c>
      <c r="F50" s="431"/>
      <c r="G50" s="431"/>
      <c r="H50" s="432">
        <f t="shared" si="4"/>
        <v>0</v>
      </c>
      <c r="I50" s="431"/>
      <c r="J50" s="432">
        <f t="shared" si="4"/>
        <v>0</v>
      </c>
      <c r="K50" s="431"/>
      <c r="L50" s="432">
        <f t="shared" si="4"/>
        <v>0</v>
      </c>
      <c r="M50" s="431"/>
      <c r="N50" s="432">
        <f t="shared" si="4"/>
        <v>0</v>
      </c>
      <c r="O50" s="431"/>
      <c r="P50" s="636">
        <f t="shared" si="4"/>
        <v>0</v>
      </c>
    </row>
    <row r="51" spans="1:16" ht="19.5" customHeight="1" thickBot="1">
      <c r="A51" s="79"/>
      <c r="B51" s="12">
        <v>2</v>
      </c>
      <c r="C51" s="12"/>
      <c r="D51" s="534"/>
      <c r="E51" s="418" t="s">
        <v>132</v>
      </c>
      <c r="F51" s="432"/>
      <c r="G51" s="432"/>
      <c r="H51" s="432">
        <f t="shared" si="4"/>
        <v>0</v>
      </c>
      <c r="I51" s="432"/>
      <c r="J51" s="432">
        <f t="shared" si="4"/>
        <v>0</v>
      </c>
      <c r="K51" s="432"/>
      <c r="L51" s="432">
        <f t="shared" si="4"/>
        <v>0</v>
      </c>
      <c r="M51" s="432"/>
      <c r="N51" s="432">
        <f t="shared" si="4"/>
        <v>0</v>
      </c>
      <c r="O51" s="432"/>
      <c r="P51" s="636">
        <f t="shared" si="4"/>
        <v>0</v>
      </c>
    </row>
    <row r="52" spans="1:16" ht="19.5" customHeight="1" hidden="1">
      <c r="A52" s="79"/>
      <c r="B52" s="12"/>
      <c r="C52" s="12"/>
      <c r="D52" s="534"/>
      <c r="E52" s="418" t="s">
        <v>3</v>
      </c>
      <c r="F52" s="432"/>
      <c r="G52" s="432"/>
      <c r="H52" s="432">
        <f t="shared" si="4"/>
        <v>0</v>
      </c>
      <c r="I52" s="432"/>
      <c r="J52" s="432">
        <f t="shared" si="4"/>
        <v>0</v>
      </c>
      <c r="K52" s="432"/>
      <c r="L52" s="432">
        <f t="shared" si="4"/>
        <v>0</v>
      </c>
      <c r="M52" s="432"/>
      <c r="N52" s="432">
        <f t="shared" si="4"/>
        <v>0</v>
      </c>
      <c r="O52" s="432"/>
      <c r="P52" s="636">
        <f t="shared" si="4"/>
        <v>0</v>
      </c>
    </row>
    <row r="53" spans="1:16" ht="19.5" customHeight="1" hidden="1">
      <c r="A53" s="79"/>
      <c r="B53" s="12"/>
      <c r="C53" s="12"/>
      <c r="D53" s="534"/>
      <c r="E53" s="418" t="s">
        <v>89</v>
      </c>
      <c r="F53" s="432"/>
      <c r="G53" s="432"/>
      <c r="H53" s="432">
        <f t="shared" si="4"/>
        <v>0</v>
      </c>
      <c r="I53" s="432"/>
      <c r="J53" s="432">
        <f t="shared" si="4"/>
        <v>0</v>
      </c>
      <c r="K53" s="432"/>
      <c r="L53" s="432">
        <f t="shared" si="4"/>
        <v>0</v>
      </c>
      <c r="M53" s="432"/>
      <c r="N53" s="432">
        <f t="shared" si="4"/>
        <v>0</v>
      </c>
      <c r="O53" s="432"/>
      <c r="P53" s="636">
        <f t="shared" si="4"/>
        <v>0</v>
      </c>
    </row>
    <row r="54" spans="1:16" ht="19.5" customHeight="1" hidden="1">
      <c r="A54" s="79"/>
      <c r="B54" s="12"/>
      <c r="C54" s="12"/>
      <c r="D54" s="534"/>
      <c r="E54" s="418" t="s">
        <v>84</v>
      </c>
      <c r="F54" s="432"/>
      <c r="G54" s="432"/>
      <c r="H54" s="432">
        <f t="shared" si="4"/>
        <v>0</v>
      </c>
      <c r="I54" s="432"/>
      <c r="J54" s="432">
        <f t="shared" si="4"/>
        <v>0</v>
      </c>
      <c r="K54" s="432"/>
      <c r="L54" s="432">
        <f t="shared" si="4"/>
        <v>0</v>
      </c>
      <c r="M54" s="432"/>
      <c r="N54" s="432">
        <f t="shared" si="4"/>
        <v>0</v>
      </c>
      <c r="O54" s="432"/>
      <c r="P54" s="636">
        <f t="shared" si="4"/>
        <v>0</v>
      </c>
    </row>
    <row r="55" spans="1:16" ht="19.5" customHeight="1" hidden="1">
      <c r="A55" s="79"/>
      <c r="B55" s="12"/>
      <c r="C55" s="12"/>
      <c r="D55" s="534"/>
      <c r="E55" s="418" t="s">
        <v>32</v>
      </c>
      <c r="F55" s="432"/>
      <c r="G55" s="432"/>
      <c r="H55" s="432">
        <f t="shared" si="4"/>
        <v>0</v>
      </c>
      <c r="I55" s="432"/>
      <c r="J55" s="432">
        <f t="shared" si="4"/>
        <v>0</v>
      </c>
      <c r="K55" s="432"/>
      <c r="L55" s="432">
        <f t="shared" si="4"/>
        <v>0</v>
      </c>
      <c r="M55" s="432"/>
      <c r="N55" s="432">
        <f t="shared" si="4"/>
        <v>0</v>
      </c>
      <c r="O55" s="432"/>
      <c r="P55" s="636">
        <f t="shared" si="4"/>
        <v>0</v>
      </c>
    </row>
    <row r="56" spans="1:16" ht="19.5" customHeight="1" hidden="1">
      <c r="A56" s="79"/>
      <c r="B56" s="12"/>
      <c r="C56" s="12"/>
      <c r="D56" s="534"/>
      <c r="E56" s="418" t="s">
        <v>76</v>
      </c>
      <c r="F56" s="432"/>
      <c r="G56" s="432"/>
      <c r="H56" s="432">
        <f t="shared" si="4"/>
        <v>0</v>
      </c>
      <c r="I56" s="432"/>
      <c r="J56" s="432">
        <f t="shared" si="4"/>
        <v>0</v>
      </c>
      <c r="K56" s="432"/>
      <c r="L56" s="432">
        <f t="shared" si="4"/>
        <v>0</v>
      </c>
      <c r="M56" s="432"/>
      <c r="N56" s="432">
        <f t="shared" si="4"/>
        <v>0</v>
      </c>
      <c r="O56" s="432"/>
      <c r="P56" s="636">
        <f t="shared" si="4"/>
        <v>0</v>
      </c>
    </row>
    <row r="57" spans="1:16" ht="19.5" customHeight="1" hidden="1">
      <c r="A57" s="79"/>
      <c r="B57" s="12"/>
      <c r="C57" s="12"/>
      <c r="D57" s="534"/>
      <c r="E57" s="418" t="s">
        <v>77</v>
      </c>
      <c r="F57" s="432"/>
      <c r="G57" s="432"/>
      <c r="H57" s="432">
        <f t="shared" si="4"/>
        <v>0</v>
      </c>
      <c r="I57" s="432"/>
      <c r="J57" s="432">
        <f t="shared" si="4"/>
        <v>0</v>
      </c>
      <c r="K57" s="432"/>
      <c r="L57" s="432">
        <f t="shared" si="4"/>
        <v>0</v>
      </c>
      <c r="M57" s="432"/>
      <c r="N57" s="432">
        <f t="shared" si="4"/>
        <v>0</v>
      </c>
      <c r="O57" s="432"/>
      <c r="P57" s="636">
        <f t="shared" si="4"/>
        <v>0</v>
      </c>
    </row>
    <row r="58" spans="1:16" ht="19.5" customHeight="1" hidden="1">
      <c r="A58" s="79"/>
      <c r="B58" s="12"/>
      <c r="C58" s="12"/>
      <c r="D58" s="534"/>
      <c r="E58" s="543" t="s">
        <v>33</v>
      </c>
      <c r="F58" s="432"/>
      <c r="G58" s="432"/>
      <c r="H58" s="432">
        <f t="shared" si="4"/>
        <v>0</v>
      </c>
      <c r="I58" s="432"/>
      <c r="J58" s="432">
        <f t="shared" si="4"/>
        <v>0</v>
      </c>
      <c r="K58" s="432"/>
      <c r="L58" s="432">
        <f t="shared" si="4"/>
        <v>0</v>
      </c>
      <c r="M58" s="432"/>
      <c r="N58" s="432">
        <f t="shared" si="4"/>
        <v>0</v>
      </c>
      <c r="O58" s="432"/>
      <c r="P58" s="636">
        <f t="shared" si="4"/>
        <v>0</v>
      </c>
    </row>
    <row r="59" spans="1:16" ht="19.5" customHeight="1" hidden="1" thickBot="1">
      <c r="A59" s="79"/>
      <c r="B59" s="12"/>
      <c r="C59" s="12"/>
      <c r="D59" s="534"/>
      <c r="E59" s="418" t="s">
        <v>78</v>
      </c>
      <c r="F59" s="432"/>
      <c r="G59" s="432"/>
      <c r="H59" s="432">
        <f t="shared" si="4"/>
        <v>0</v>
      </c>
      <c r="I59" s="432"/>
      <c r="J59" s="432">
        <f t="shared" si="4"/>
        <v>0</v>
      </c>
      <c r="K59" s="432"/>
      <c r="L59" s="432">
        <f t="shared" si="4"/>
        <v>0</v>
      </c>
      <c r="M59" s="432"/>
      <c r="N59" s="432">
        <f t="shared" si="4"/>
        <v>0</v>
      </c>
      <c r="O59" s="432"/>
      <c r="P59" s="636">
        <f t="shared" si="4"/>
        <v>0</v>
      </c>
    </row>
    <row r="60" spans="1:16" ht="19.5" customHeight="1" thickBot="1">
      <c r="A60" s="79"/>
      <c r="B60" s="12">
        <v>3</v>
      </c>
      <c r="C60" s="12"/>
      <c r="D60" s="534"/>
      <c r="E60" s="418" t="s">
        <v>206</v>
      </c>
      <c r="F60" s="432"/>
      <c r="G60" s="432"/>
      <c r="H60" s="432">
        <f t="shared" si="4"/>
        <v>0</v>
      </c>
      <c r="I60" s="432"/>
      <c r="J60" s="432">
        <f t="shared" si="4"/>
        <v>0</v>
      </c>
      <c r="K60" s="432"/>
      <c r="L60" s="432">
        <f t="shared" si="4"/>
        <v>0</v>
      </c>
      <c r="M60" s="432"/>
      <c r="N60" s="432">
        <f t="shared" si="4"/>
        <v>0</v>
      </c>
      <c r="O60" s="432"/>
      <c r="P60" s="636">
        <f t="shared" si="4"/>
        <v>0</v>
      </c>
    </row>
    <row r="61" spans="1:16" s="13" customFormat="1" ht="19.5" customHeight="1" thickBot="1">
      <c r="A61" s="79"/>
      <c r="B61" s="12">
        <v>4</v>
      </c>
      <c r="C61" s="12"/>
      <c r="D61" s="534"/>
      <c r="E61" s="422" t="s">
        <v>133</v>
      </c>
      <c r="F61" s="432"/>
      <c r="G61" s="432"/>
      <c r="H61" s="432">
        <f t="shared" si="4"/>
        <v>0</v>
      </c>
      <c r="I61" s="432"/>
      <c r="J61" s="432">
        <f t="shared" si="4"/>
        <v>0</v>
      </c>
      <c r="K61" s="432"/>
      <c r="L61" s="432">
        <f t="shared" si="4"/>
        <v>0</v>
      </c>
      <c r="M61" s="432"/>
      <c r="N61" s="432">
        <f t="shared" si="4"/>
        <v>0</v>
      </c>
      <c r="O61" s="432"/>
      <c r="P61" s="636">
        <f t="shared" si="4"/>
        <v>0</v>
      </c>
    </row>
    <row r="62" spans="1:16" ht="19.5" customHeight="1" thickBot="1">
      <c r="A62" s="79"/>
      <c r="B62" s="12">
        <v>5</v>
      </c>
      <c r="C62" s="15"/>
      <c r="D62" s="530"/>
      <c r="E62" s="418" t="s">
        <v>134</v>
      </c>
      <c r="F62" s="432"/>
      <c r="G62" s="432"/>
      <c r="H62" s="432">
        <f t="shared" si="4"/>
        <v>0</v>
      </c>
      <c r="I62" s="432"/>
      <c r="J62" s="432">
        <f t="shared" si="4"/>
        <v>0</v>
      </c>
      <c r="K62" s="432"/>
      <c r="L62" s="432">
        <f t="shared" si="4"/>
        <v>0</v>
      </c>
      <c r="M62" s="432"/>
      <c r="N62" s="432">
        <f t="shared" si="4"/>
        <v>0</v>
      </c>
      <c r="O62" s="432"/>
      <c r="P62" s="636">
        <f t="shared" si="4"/>
        <v>0</v>
      </c>
    </row>
    <row r="63" spans="1:16" ht="19.5" customHeight="1" thickBot="1">
      <c r="A63" s="79">
        <v>409</v>
      </c>
      <c r="B63" s="12"/>
      <c r="C63" s="15"/>
      <c r="D63" s="530"/>
      <c r="E63" s="418" t="s">
        <v>101</v>
      </c>
      <c r="F63" s="432">
        <f>F50+F51+F60+F61+F62</f>
        <v>0</v>
      </c>
      <c r="G63" s="432">
        <f aca="true" t="shared" si="5" ref="G63:O63">G50+G51+G60+G61+G62</f>
        <v>0</v>
      </c>
      <c r="H63" s="432">
        <f t="shared" si="4"/>
        <v>0</v>
      </c>
      <c r="I63" s="432">
        <f t="shared" si="5"/>
        <v>0</v>
      </c>
      <c r="J63" s="432">
        <f t="shared" si="4"/>
        <v>0</v>
      </c>
      <c r="K63" s="432">
        <f t="shared" si="5"/>
        <v>0</v>
      </c>
      <c r="L63" s="432">
        <f t="shared" si="4"/>
        <v>0</v>
      </c>
      <c r="M63" s="432">
        <f t="shared" si="5"/>
        <v>0</v>
      </c>
      <c r="N63" s="432">
        <f t="shared" si="4"/>
        <v>0</v>
      </c>
      <c r="O63" s="432">
        <f t="shared" si="5"/>
        <v>0</v>
      </c>
      <c r="P63" s="636">
        <f t="shared" si="4"/>
        <v>0</v>
      </c>
    </row>
    <row r="64" spans="1:16" s="13" customFormat="1" ht="19.5" customHeight="1" thickBot="1">
      <c r="A64" s="79">
        <v>410</v>
      </c>
      <c r="B64" s="12"/>
      <c r="C64" s="12"/>
      <c r="D64" s="95"/>
      <c r="E64" s="422" t="s">
        <v>135</v>
      </c>
      <c r="F64" s="432"/>
      <c r="G64" s="432"/>
      <c r="H64" s="432"/>
      <c r="I64" s="432"/>
      <c r="J64" s="432"/>
      <c r="K64" s="432"/>
      <c r="L64" s="432"/>
      <c r="M64" s="432"/>
      <c r="N64" s="432"/>
      <c r="O64" s="432"/>
      <c r="P64" s="636"/>
    </row>
    <row r="65" spans="1:16" s="13" customFormat="1" ht="31.5" customHeight="1" thickBot="1">
      <c r="A65" s="79"/>
      <c r="B65" s="12">
        <v>1</v>
      </c>
      <c r="C65" s="12"/>
      <c r="D65" s="95"/>
      <c r="E65" s="479" t="s">
        <v>136</v>
      </c>
      <c r="F65" s="432"/>
      <c r="G65" s="432"/>
      <c r="H65" s="432">
        <f>F65+G65</f>
        <v>0</v>
      </c>
      <c r="I65" s="432"/>
      <c r="J65" s="432">
        <f>H65+I65</f>
        <v>0</v>
      </c>
      <c r="K65" s="432"/>
      <c r="L65" s="432">
        <f>J65+K65</f>
        <v>0</v>
      </c>
      <c r="M65" s="432"/>
      <c r="N65" s="432">
        <f>L65+M65</f>
        <v>0</v>
      </c>
      <c r="O65" s="432"/>
      <c r="P65" s="636">
        <f>N65+O65</f>
        <v>0</v>
      </c>
    </row>
    <row r="66" spans="1:16" s="19" customFormat="1" ht="34.5" customHeight="1" thickBot="1">
      <c r="A66" s="92"/>
      <c r="B66" s="7">
        <v>2</v>
      </c>
      <c r="C66" s="7"/>
      <c r="D66" s="94"/>
      <c r="E66" s="419" t="s">
        <v>137</v>
      </c>
      <c r="F66" s="432"/>
      <c r="G66" s="432"/>
      <c r="H66" s="432">
        <f aca="true" t="shared" si="6" ref="H66:P68">F66+G66</f>
        <v>0</v>
      </c>
      <c r="I66" s="432"/>
      <c r="J66" s="432">
        <f t="shared" si="6"/>
        <v>0</v>
      </c>
      <c r="K66" s="432"/>
      <c r="L66" s="432">
        <f t="shared" si="6"/>
        <v>0</v>
      </c>
      <c r="M66" s="432"/>
      <c r="N66" s="432">
        <f t="shared" si="6"/>
        <v>0</v>
      </c>
      <c r="O66" s="432"/>
      <c r="P66" s="636">
        <f t="shared" si="6"/>
        <v>0</v>
      </c>
    </row>
    <row r="67" spans="1:16" s="2" customFormat="1" ht="19.5" customHeight="1" thickBot="1">
      <c r="A67" s="78"/>
      <c r="B67" s="9">
        <v>3</v>
      </c>
      <c r="C67" s="9"/>
      <c r="D67" s="65"/>
      <c r="E67" s="418" t="s">
        <v>138</v>
      </c>
      <c r="F67" s="432"/>
      <c r="G67" s="432"/>
      <c r="H67" s="432">
        <f t="shared" si="6"/>
        <v>0</v>
      </c>
      <c r="I67" s="432"/>
      <c r="J67" s="432">
        <f t="shared" si="6"/>
        <v>0</v>
      </c>
      <c r="K67" s="432"/>
      <c r="L67" s="432">
        <f t="shared" si="6"/>
        <v>0</v>
      </c>
      <c r="M67" s="432"/>
      <c r="N67" s="432">
        <f t="shared" si="6"/>
        <v>0</v>
      </c>
      <c r="O67" s="432"/>
      <c r="P67" s="636">
        <f t="shared" si="6"/>
        <v>0</v>
      </c>
    </row>
    <row r="68" spans="1:16" s="2" customFormat="1" ht="19.5" customHeight="1" thickBot="1">
      <c r="A68" s="79">
        <v>410</v>
      </c>
      <c r="B68" s="12"/>
      <c r="C68" s="12"/>
      <c r="D68" s="534"/>
      <c r="E68" s="442" t="s">
        <v>102</v>
      </c>
      <c r="F68" s="436">
        <f>F65+F66+F67</f>
        <v>0</v>
      </c>
      <c r="G68" s="436">
        <f aca="true" t="shared" si="7" ref="G68:O68">G65+G66+G67</f>
        <v>0</v>
      </c>
      <c r="H68" s="432">
        <f t="shared" si="6"/>
        <v>0</v>
      </c>
      <c r="I68" s="436">
        <f t="shared" si="7"/>
        <v>0</v>
      </c>
      <c r="J68" s="432">
        <f t="shared" si="6"/>
        <v>0</v>
      </c>
      <c r="K68" s="436">
        <f t="shared" si="7"/>
        <v>0</v>
      </c>
      <c r="L68" s="432">
        <f t="shared" si="6"/>
        <v>0</v>
      </c>
      <c r="M68" s="436">
        <f t="shared" si="7"/>
        <v>0</v>
      </c>
      <c r="N68" s="432">
        <f t="shared" si="6"/>
        <v>0</v>
      </c>
      <c r="O68" s="436">
        <f t="shared" si="7"/>
        <v>0</v>
      </c>
      <c r="P68" s="636">
        <f t="shared" si="6"/>
        <v>0</v>
      </c>
    </row>
    <row r="69" spans="1:16" s="13" customFormat="1" ht="19.5" customHeight="1" thickBot="1">
      <c r="A69" s="502" t="s">
        <v>178</v>
      </c>
      <c r="B69" s="503"/>
      <c r="C69" s="503"/>
      <c r="D69" s="504"/>
      <c r="E69" s="505" t="s">
        <v>172</v>
      </c>
      <c r="F69" s="506">
        <f>F48+F63+F68</f>
        <v>0</v>
      </c>
      <c r="G69" s="506">
        <f aca="true" t="shared" si="8" ref="G69:O69">G48+G63+G68</f>
        <v>0</v>
      </c>
      <c r="H69" s="506">
        <f>F69+G69</f>
        <v>0</v>
      </c>
      <c r="I69" s="506">
        <f t="shared" si="8"/>
        <v>0</v>
      </c>
      <c r="J69" s="506">
        <f>H69+I69</f>
        <v>0</v>
      </c>
      <c r="K69" s="506">
        <f t="shared" si="8"/>
        <v>0</v>
      </c>
      <c r="L69" s="506">
        <f>J69+K69</f>
        <v>0</v>
      </c>
      <c r="M69" s="506">
        <f t="shared" si="8"/>
        <v>0</v>
      </c>
      <c r="N69" s="506">
        <f>L69+M69</f>
        <v>0</v>
      </c>
      <c r="O69" s="506">
        <f t="shared" si="8"/>
        <v>0</v>
      </c>
      <c r="P69" s="643">
        <f>N69+O69</f>
        <v>0</v>
      </c>
    </row>
    <row r="70" spans="1:16" s="13" customFormat="1" ht="19.5" customHeight="1" thickBot="1" thickTop="1">
      <c r="A70" s="507" t="s">
        <v>179</v>
      </c>
      <c r="B70" s="508"/>
      <c r="C70" s="508"/>
      <c r="D70" s="509"/>
      <c r="E70" s="490" t="s">
        <v>139</v>
      </c>
      <c r="F70" s="510">
        <f>F40+F69</f>
        <v>174292</v>
      </c>
      <c r="G70" s="510" t="e">
        <f>G40+G69</f>
        <v>#REF!</v>
      </c>
      <c r="H70" s="510" t="e">
        <f>F70+G70</f>
        <v>#REF!</v>
      </c>
      <c r="I70" s="510" t="e">
        <f>I40+I69</f>
        <v>#REF!</v>
      </c>
      <c r="J70" s="510" t="e">
        <f>H70+I70</f>
        <v>#REF!</v>
      </c>
      <c r="K70" s="510" t="e">
        <f>K40+K69</f>
        <v>#REF!</v>
      </c>
      <c r="L70" s="510" t="e">
        <f>J70+K70</f>
        <v>#REF!</v>
      </c>
      <c r="M70" s="510" t="e">
        <f>M40+M69</f>
        <v>#REF!</v>
      </c>
      <c r="N70" s="510" t="e">
        <f>L70+M70</f>
        <v>#REF!</v>
      </c>
      <c r="O70" s="510" t="e">
        <f>O40+O69</f>
        <v>#REF!</v>
      </c>
      <c r="P70" s="644" t="e">
        <f>N70+O70</f>
        <v>#REF!</v>
      </c>
    </row>
    <row r="71" spans="1:16" s="13" customFormat="1" ht="19.5" customHeight="1" thickBot="1" thickTop="1">
      <c r="A71" s="507">
        <v>411</v>
      </c>
      <c r="B71" s="508"/>
      <c r="C71" s="508"/>
      <c r="D71" s="509"/>
      <c r="E71" s="490" t="s">
        <v>164</v>
      </c>
      <c r="F71" s="510"/>
      <c r="G71" s="510"/>
      <c r="H71" s="510"/>
      <c r="I71" s="510"/>
      <c r="J71" s="510"/>
      <c r="K71" s="510"/>
      <c r="L71" s="510"/>
      <c r="M71" s="510"/>
      <c r="N71" s="510"/>
      <c r="O71" s="510"/>
      <c r="P71" s="644"/>
    </row>
    <row r="72" spans="1:16" s="13" customFormat="1" ht="19.5" customHeight="1" thickBot="1" thickTop="1">
      <c r="A72" s="546"/>
      <c r="B72" s="141"/>
      <c r="C72" s="7">
        <v>1</v>
      </c>
      <c r="D72" s="142"/>
      <c r="E72" s="428" t="s">
        <v>160</v>
      </c>
      <c r="F72" s="549"/>
      <c r="G72" s="549"/>
      <c r="H72" s="549"/>
      <c r="I72" s="549"/>
      <c r="J72" s="549"/>
      <c r="K72" s="549"/>
      <c r="L72" s="549"/>
      <c r="M72" s="549"/>
      <c r="N72" s="549"/>
      <c r="O72" s="549"/>
      <c r="P72" s="645"/>
    </row>
    <row r="73" spans="1:16" s="13" customFormat="1" ht="19.5" customHeight="1" thickBot="1">
      <c r="A73" s="403"/>
      <c r="B73" s="15"/>
      <c r="C73" s="12">
        <v>2</v>
      </c>
      <c r="D73" s="86"/>
      <c r="E73" s="426" t="s">
        <v>161</v>
      </c>
      <c r="F73" s="410"/>
      <c r="G73" s="410"/>
      <c r="H73" s="410"/>
      <c r="I73" s="410"/>
      <c r="J73" s="410"/>
      <c r="K73" s="410"/>
      <c r="L73" s="410"/>
      <c r="M73" s="410"/>
      <c r="N73" s="410"/>
      <c r="O73" s="410"/>
      <c r="P73" s="646"/>
    </row>
    <row r="74" spans="1:16" s="13" customFormat="1" ht="19.5" customHeight="1" thickBot="1">
      <c r="A74" s="547"/>
      <c r="B74" s="10"/>
      <c r="C74" s="9">
        <v>3</v>
      </c>
      <c r="D74" s="541"/>
      <c r="E74" s="548" t="s">
        <v>162</v>
      </c>
      <c r="F74" s="550"/>
      <c r="G74" s="550"/>
      <c r="H74" s="550"/>
      <c r="I74" s="550"/>
      <c r="J74" s="550"/>
      <c r="K74" s="550"/>
      <c r="L74" s="550"/>
      <c r="M74" s="550"/>
      <c r="N74" s="550"/>
      <c r="O74" s="550"/>
      <c r="P74" s="647"/>
    </row>
    <row r="75" spans="1:16" s="13" customFormat="1" ht="19.5" customHeight="1" thickBot="1" thickTop="1">
      <c r="A75" s="507">
        <v>411</v>
      </c>
      <c r="B75" s="508"/>
      <c r="C75" s="508"/>
      <c r="D75" s="509"/>
      <c r="E75" s="490" t="s">
        <v>173</v>
      </c>
      <c r="F75" s="510">
        <f>F72+F73+F74</f>
        <v>0</v>
      </c>
      <c r="G75" s="510">
        <f aca="true" t="shared" si="9" ref="G75:P75">G72+G73+G74</f>
        <v>0</v>
      </c>
      <c r="H75" s="510">
        <f t="shared" si="9"/>
        <v>0</v>
      </c>
      <c r="I75" s="510">
        <f t="shared" si="9"/>
        <v>0</v>
      </c>
      <c r="J75" s="510">
        <f t="shared" si="9"/>
        <v>0</v>
      </c>
      <c r="K75" s="510">
        <f t="shared" si="9"/>
        <v>0</v>
      </c>
      <c r="L75" s="510">
        <f t="shared" si="9"/>
        <v>0</v>
      </c>
      <c r="M75" s="510">
        <f t="shared" si="9"/>
        <v>0</v>
      </c>
      <c r="N75" s="510">
        <f t="shared" si="9"/>
        <v>0</v>
      </c>
      <c r="O75" s="510">
        <f t="shared" si="9"/>
        <v>0</v>
      </c>
      <c r="P75" s="644">
        <f t="shared" si="9"/>
        <v>0</v>
      </c>
    </row>
    <row r="76" spans="1:16" s="13" customFormat="1" ht="19.5" customHeight="1" thickBot="1" thickTop="1">
      <c r="A76" s="474" t="s">
        <v>180</v>
      </c>
      <c r="B76" s="475"/>
      <c r="C76" s="475"/>
      <c r="D76" s="535"/>
      <c r="E76" s="415" t="s">
        <v>163</v>
      </c>
      <c r="F76" s="467">
        <f>F70+F75</f>
        <v>174292</v>
      </c>
      <c r="G76" s="467" t="e">
        <f aca="true" t="shared" si="10" ref="G76:P76">G70+G75</f>
        <v>#REF!</v>
      </c>
      <c r="H76" s="467" t="e">
        <f t="shared" si="10"/>
        <v>#REF!</v>
      </c>
      <c r="I76" s="467" t="e">
        <f t="shared" si="10"/>
        <v>#REF!</v>
      </c>
      <c r="J76" s="467" t="e">
        <f t="shared" si="10"/>
        <v>#REF!</v>
      </c>
      <c r="K76" s="467" t="e">
        <f t="shared" si="10"/>
        <v>#REF!</v>
      </c>
      <c r="L76" s="467" t="e">
        <f t="shared" si="10"/>
        <v>#REF!</v>
      </c>
      <c r="M76" s="467" t="e">
        <f t="shared" si="10"/>
        <v>#REF!</v>
      </c>
      <c r="N76" s="467" t="e">
        <f t="shared" si="10"/>
        <v>#REF!</v>
      </c>
      <c r="O76" s="467" t="e">
        <f t="shared" si="10"/>
        <v>#REF!</v>
      </c>
      <c r="P76" s="633" t="e">
        <f t="shared" si="10"/>
        <v>#REF!</v>
      </c>
    </row>
    <row r="77" spans="1:16" s="13" customFormat="1" ht="19.5" customHeight="1" thickBot="1" thickTop="1">
      <c r="A77" s="474" t="s">
        <v>184</v>
      </c>
      <c r="B77" s="475"/>
      <c r="C77" s="475"/>
      <c r="D77" s="535"/>
      <c r="E77" s="415" t="s">
        <v>165</v>
      </c>
      <c r="F77" s="467"/>
      <c r="G77" s="467"/>
      <c r="H77" s="467"/>
      <c r="I77" s="467"/>
      <c r="J77" s="467"/>
      <c r="K77" s="467"/>
      <c r="L77" s="467"/>
      <c r="M77" s="467"/>
      <c r="N77" s="467"/>
      <c r="O77" s="467"/>
      <c r="P77" s="633"/>
    </row>
    <row r="78" spans="1:16" s="13" customFormat="1" ht="19.5" customHeight="1" thickBot="1" thickTop="1">
      <c r="A78" s="507" t="s">
        <v>183</v>
      </c>
      <c r="B78" s="508"/>
      <c r="C78" s="508"/>
      <c r="D78" s="536"/>
      <c r="E78" s="490" t="s">
        <v>166</v>
      </c>
      <c r="F78" s="491"/>
      <c r="G78" s="491"/>
      <c r="H78" s="491"/>
      <c r="I78" s="491"/>
      <c r="J78" s="491"/>
      <c r="K78" s="491"/>
      <c r="L78" s="491"/>
      <c r="M78" s="491"/>
      <c r="N78" s="491"/>
      <c r="O78" s="491"/>
      <c r="P78" s="634"/>
    </row>
    <row r="79" spans="1:16" ht="19.5" customHeight="1" thickBot="1" thickTop="1">
      <c r="A79" s="537" t="s">
        <v>181</v>
      </c>
      <c r="B79" s="527"/>
      <c r="C79" s="528"/>
      <c r="D79" s="529"/>
      <c r="E79" s="511" t="s">
        <v>49</v>
      </c>
      <c r="F79" s="512"/>
      <c r="G79" s="512"/>
      <c r="H79" s="512"/>
      <c r="I79" s="512"/>
      <c r="J79" s="512"/>
      <c r="K79" s="512"/>
      <c r="L79" s="512"/>
      <c r="M79" s="512"/>
      <c r="N79" s="512"/>
      <c r="O79" s="512"/>
      <c r="P79" s="648"/>
    </row>
    <row r="80" spans="1:16" ht="19.5" customHeight="1" thickBot="1">
      <c r="A80" s="92">
        <v>501</v>
      </c>
      <c r="B80" s="7"/>
      <c r="C80" s="141"/>
      <c r="D80" s="142"/>
      <c r="E80" s="476" t="s">
        <v>50</v>
      </c>
      <c r="F80" s="477"/>
      <c r="G80" s="477"/>
      <c r="H80" s="477"/>
      <c r="I80" s="477"/>
      <c r="J80" s="477"/>
      <c r="K80" s="477"/>
      <c r="L80" s="477"/>
      <c r="M80" s="477"/>
      <c r="N80" s="477"/>
      <c r="O80" s="477"/>
      <c r="P80" s="649"/>
    </row>
    <row r="81" spans="1:16" ht="19.5" customHeight="1">
      <c r="A81" s="81"/>
      <c r="B81" s="28">
        <v>1</v>
      </c>
      <c r="C81" s="28"/>
      <c r="D81" s="551"/>
      <c r="E81" s="552" t="s">
        <v>140</v>
      </c>
      <c r="F81" s="411"/>
      <c r="G81" s="411"/>
      <c r="H81" s="411">
        <f>F81+G81</f>
        <v>0</v>
      </c>
      <c r="I81" s="411"/>
      <c r="J81" s="411">
        <f>H81+I81</f>
        <v>0</v>
      </c>
      <c r="K81" s="411"/>
      <c r="L81" s="411">
        <f>J81+K81</f>
        <v>0</v>
      </c>
      <c r="M81" s="411"/>
      <c r="N81" s="411">
        <f>L81+M81</f>
        <v>0</v>
      </c>
      <c r="O81" s="411"/>
      <c r="P81" s="650">
        <f>N81+O81</f>
        <v>0</v>
      </c>
    </row>
    <row r="82" spans="1:16" ht="19.5" customHeight="1" thickBot="1">
      <c r="A82" s="82"/>
      <c r="B82" s="63">
        <v>2</v>
      </c>
      <c r="C82" s="63"/>
      <c r="D82" s="553"/>
      <c r="E82" s="554" t="s">
        <v>141</v>
      </c>
      <c r="F82" s="409"/>
      <c r="G82" s="409"/>
      <c r="H82" s="411">
        <f>F82+G82</f>
        <v>0</v>
      </c>
      <c r="I82" s="409"/>
      <c r="J82" s="411">
        <f>H82+I82</f>
        <v>0</v>
      </c>
      <c r="K82" s="409"/>
      <c r="L82" s="411">
        <f>J82+K82</f>
        <v>0</v>
      </c>
      <c r="M82" s="409"/>
      <c r="N82" s="411">
        <f>L82+M82</f>
        <v>0</v>
      </c>
      <c r="O82" s="409"/>
      <c r="P82" s="650">
        <f>N82+O82</f>
        <v>0</v>
      </c>
    </row>
    <row r="83" spans="1:16" ht="19.5" customHeight="1" thickBot="1">
      <c r="A83" s="79">
        <v>501</v>
      </c>
      <c r="B83" s="12"/>
      <c r="C83" s="12"/>
      <c r="D83" s="86"/>
      <c r="E83" s="478" t="s">
        <v>142</v>
      </c>
      <c r="F83" s="405">
        <f>F81+F82</f>
        <v>0</v>
      </c>
      <c r="G83" s="410">
        <f aca="true" t="shared" si="11" ref="G83:O83">G81+G82</f>
        <v>0</v>
      </c>
      <c r="H83" s="410">
        <f>F83+G83</f>
        <v>0</v>
      </c>
      <c r="I83" s="410">
        <f t="shared" si="11"/>
        <v>0</v>
      </c>
      <c r="J83" s="410">
        <f>H83+I83</f>
        <v>0</v>
      </c>
      <c r="K83" s="410">
        <f t="shared" si="11"/>
        <v>0</v>
      </c>
      <c r="L83" s="410">
        <f>J83+K83</f>
        <v>0</v>
      </c>
      <c r="M83" s="410">
        <f t="shared" si="11"/>
        <v>0</v>
      </c>
      <c r="N83" s="410">
        <f>L83+M83</f>
        <v>0</v>
      </c>
      <c r="O83" s="410">
        <f t="shared" si="11"/>
        <v>0</v>
      </c>
      <c r="P83" s="646">
        <f>N83+O83</f>
        <v>0</v>
      </c>
    </row>
    <row r="84" spans="1:16" s="13" customFormat="1" ht="19.5" customHeight="1" thickBot="1">
      <c r="A84" s="79">
        <v>502</v>
      </c>
      <c r="B84" s="12"/>
      <c r="C84" s="12"/>
      <c r="D84" s="95"/>
      <c r="E84" s="422" t="s">
        <v>143</v>
      </c>
      <c r="F84" s="405"/>
      <c r="G84" s="405"/>
      <c r="H84" s="405">
        <f>F84+G84</f>
        <v>0</v>
      </c>
      <c r="I84" s="405"/>
      <c r="J84" s="405">
        <f>H84+I84</f>
        <v>0</v>
      </c>
      <c r="K84" s="405"/>
      <c r="L84" s="405">
        <f>J84+K84</f>
        <v>0</v>
      </c>
      <c r="M84" s="405"/>
      <c r="N84" s="405">
        <f>L84+M84</f>
        <v>0</v>
      </c>
      <c r="O84" s="405"/>
      <c r="P84" s="651">
        <f>N84+O84</f>
        <v>0</v>
      </c>
    </row>
    <row r="85" spans="1:16" s="2" customFormat="1" ht="19.5" customHeight="1" thickBot="1">
      <c r="A85" s="80">
        <v>503</v>
      </c>
      <c r="B85" s="12"/>
      <c r="C85" s="15"/>
      <c r="D85" s="86"/>
      <c r="E85" s="422" t="s">
        <v>144</v>
      </c>
      <c r="F85" s="405">
        <v>50</v>
      </c>
      <c r="G85" s="410"/>
      <c r="H85" s="405">
        <f>F85+G85</f>
        <v>50</v>
      </c>
      <c r="I85" s="410"/>
      <c r="J85" s="405">
        <f>H85+I85</f>
        <v>50</v>
      </c>
      <c r="K85" s="410"/>
      <c r="L85" s="405">
        <f>J85+K85</f>
        <v>50</v>
      </c>
      <c r="M85" s="410"/>
      <c r="N85" s="405">
        <f>L85+M85</f>
        <v>50</v>
      </c>
      <c r="O85" s="410"/>
      <c r="P85" s="651">
        <f>N85+O85</f>
        <v>50</v>
      </c>
    </row>
    <row r="86" spans="1:16" s="2" customFormat="1" ht="19.5" customHeight="1" thickBot="1">
      <c r="A86" s="80">
        <v>505</v>
      </c>
      <c r="B86" s="15"/>
      <c r="C86" s="15"/>
      <c r="D86" s="86"/>
      <c r="E86" s="427" t="s">
        <v>145</v>
      </c>
      <c r="F86" s="410"/>
      <c r="G86" s="410"/>
      <c r="H86" s="410"/>
      <c r="I86" s="410"/>
      <c r="J86" s="410"/>
      <c r="K86" s="410"/>
      <c r="L86" s="410"/>
      <c r="M86" s="410"/>
      <c r="N86" s="410"/>
      <c r="O86" s="410"/>
      <c r="P86" s="646"/>
    </row>
    <row r="87" spans="1:16" s="13" customFormat="1" ht="19.5" customHeight="1">
      <c r="A87" s="102"/>
      <c r="B87" s="20"/>
      <c r="C87" s="20">
        <v>1</v>
      </c>
      <c r="D87" s="538"/>
      <c r="E87" s="444" t="s">
        <v>146</v>
      </c>
      <c r="F87" s="445"/>
      <c r="G87" s="445"/>
      <c r="H87" s="445">
        <f>F87+G87</f>
        <v>0</v>
      </c>
      <c r="I87" s="445"/>
      <c r="J87" s="445">
        <f>H87+I87</f>
        <v>0</v>
      </c>
      <c r="K87" s="445"/>
      <c r="L87" s="445">
        <f>J87+K87</f>
        <v>0</v>
      </c>
      <c r="M87" s="445"/>
      <c r="N87" s="445">
        <f>L87+M87</f>
        <v>0</v>
      </c>
      <c r="O87" s="445"/>
      <c r="P87" s="652">
        <f>N87+O87</f>
        <v>0</v>
      </c>
    </row>
    <row r="88" spans="1:16" s="2" customFormat="1" ht="19.5" customHeight="1">
      <c r="A88" s="75"/>
      <c r="B88" s="27"/>
      <c r="C88" s="27">
        <v>2</v>
      </c>
      <c r="D88" s="532"/>
      <c r="E88" s="420" t="s">
        <v>147</v>
      </c>
      <c r="F88" s="143"/>
      <c r="G88" s="143" t="e">
        <f>#REF!+#REF!+#REF!+#REF!+#REF!+#REF!+#REF!+#REF!</f>
        <v>#REF!</v>
      </c>
      <c r="H88" s="143" t="e">
        <f>F88+G88</f>
        <v>#REF!</v>
      </c>
      <c r="I88" s="143" t="e">
        <f>#REF!+#REF!+#REF!+#REF!+#REF!+#REF!+#REF!+#REF!</f>
        <v>#REF!</v>
      </c>
      <c r="J88" s="143" t="e">
        <f>H88+I88</f>
        <v>#REF!</v>
      </c>
      <c r="K88" s="143" t="e">
        <f>#REF!+#REF!+#REF!+#REF!+#REF!+#REF!+#REF!+#REF!</f>
        <v>#REF!</v>
      </c>
      <c r="L88" s="143" t="e">
        <f>J88+K88</f>
        <v>#REF!</v>
      </c>
      <c r="M88" s="143" t="e">
        <f>#REF!+#REF!+#REF!+#REF!+#REF!+#REF!+#REF!+#REF!</f>
        <v>#REF!</v>
      </c>
      <c r="N88" s="143" t="e">
        <f>L88+M88</f>
        <v>#REF!</v>
      </c>
      <c r="O88" s="143" t="e">
        <f>#REF!+#REF!+#REF!+#REF!+#REF!+#REF!+#REF!+#REF!</f>
        <v>#REF!</v>
      </c>
      <c r="P88" s="653" t="e">
        <f>N88+O88</f>
        <v>#REF!</v>
      </c>
    </row>
    <row r="89" spans="1:16" s="2" customFormat="1" ht="19.5" customHeight="1" thickBot="1">
      <c r="A89" s="75"/>
      <c r="B89" s="27"/>
      <c r="C89" s="27">
        <v>3</v>
      </c>
      <c r="D89" s="532"/>
      <c r="E89" s="420" t="s">
        <v>148</v>
      </c>
      <c r="F89" s="555"/>
      <c r="G89" s="555" t="e">
        <f>#REF!+#REF!+#REF!+#REF!+#REF!+#REF!+#REF!+#REF!+#REF!+#REF!+#REF!+#REF!+#REF!+#REF!+#REF!+#REF!+#REF!+#REF!+#REF!+#REF!+#REF!+#REF!+#REF!+#REF!+#REF!+#REF!</f>
        <v>#REF!</v>
      </c>
      <c r="H89" s="555" t="e">
        <f>F89+G89</f>
        <v>#REF!</v>
      </c>
      <c r="I89" s="555" t="e">
        <f>#REF!+#REF!+#REF!+#REF!+#REF!+#REF!+#REF!+#REF!+#REF!+#REF!+#REF!+#REF!+#REF!+#REF!+#REF!+#REF!+#REF!+#REF!+#REF!+#REF!+#REF!+#REF!+#REF!+#REF!+#REF!+#REF!</f>
        <v>#REF!</v>
      </c>
      <c r="J89" s="555" t="e">
        <f>H89+I89</f>
        <v>#REF!</v>
      </c>
      <c r="K89" s="555" t="e">
        <f>#REF!+#REF!+#REF!+#REF!+#REF!+#REF!+#REF!+#REF!+#REF!+#REF!+#REF!+#REF!+#REF!+#REF!+#REF!+#REF!+#REF!+#REF!+#REF!+#REF!+#REF!+#REF!+#REF!+#REF!+#REF!+#REF!</f>
        <v>#REF!</v>
      </c>
      <c r="L89" s="555" t="e">
        <f>J89+K89</f>
        <v>#REF!</v>
      </c>
      <c r="M89" s="555" t="e">
        <f>#REF!+#REF!+#REF!+#REF!+#REF!+#REF!+#REF!+#REF!+#REF!+#REF!+#REF!+#REF!+#REF!+#REF!+#REF!+#REF!+#REF!+#REF!+#REF!+#REF!+#REF!+#REF!+#REF!+#REF!+#REF!+#REF!</f>
        <v>#REF!</v>
      </c>
      <c r="N89" s="555" t="e">
        <f>L89+M89</f>
        <v>#REF!</v>
      </c>
      <c r="O89" s="555" t="e">
        <f>#REF!+#REF!+#REF!+#REF!+#REF!+#REF!+#REF!+#REF!+#REF!+#REF!+#REF!+#REF!+#REF!+#REF!+#REF!+#REF!+#REF!+#REF!+#REF!+#REF!+#REF!+#REF!+#REF!+#REF!+#REF!+#REF!</f>
        <v>#REF!</v>
      </c>
      <c r="P89" s="654" t="e">
        <f>N89+O89</f>
        <v>#REF!</v>
      </c>
    </row>
    <row r="90" spans="1:16" s="2" customFormat="1" ht="19.5" customHeight="1" thickBot="1">
      <c r="A90" s="79">
        <v>505</v>
      </c>
      <c r="B90" s="12"/>
      <c r="C90" s="15"/>
      <c r="D90" s="530"/>
      <c r="E90" s="427" t="s">
        <v>96</v>
      </c>
      <c r="F90" s="432">
        <f>F87+F88+F89</f>
        <v>0</v>
      </c>
      <c r="G90" s="432" t="e">
        <f>G87+G88+G89+#REF!</f>
        <v>#REF!</v>
      </c>
      <c r="H90" s="432" t="e">
        <f aca="true" t="shared" si="12" ref="H90:H95">F90+G90</f>
        <v>#REF!</v>
      </c>
      <c r="I90" s="432" t="e">
        <f>I87+I88+I89+#REF!</f>
        <v>#REF!</v>
      </c>
      <c r="J90" s="432" t="e">
        <f aca="true" t="shared" si="13" ref="J90:J95">H90+I90</f>
        <v>#REF!</v>
      </c>
      <c r="K90" s="432" t="e">
        <f>K87+K88+K89+#REF!</f>
        <v>#REF!</v>
      </c>
      <c r="L90" s="432" t="e">
        <f aca="true" t="shared" si="14" ref="L90:L95">J90+K90</f>
        <v>#REF!</v>
      </c>
      <c r="M90" s="432" t="e">
        <f>M87+M88+M89+#REF!</f>
        <v>#REF!</v>
      </c>
      <c r="N90" s="432" t="e">
        <f aca="true" t="shared" si="15" ref="N90:N95">L90+M90</f>
        <v>#REF!</v>
      </c>
      <c r="O90" s="432" t="e">
        <f>O87+O88+O89+#REF!</f>
        <v>#REF!</v>
      </c>
      <c r="P90" s="636" t="e">
        <f aca="true" t="shared" si="16" ref="P90:P95">N90+O90</f>
        <v>#REF!</v>
      </c>
    </row>
    <row r="91" spans="1:17" s="13" customFormat="1" ht="19.5" customHeight="1" thickBot="1">
      <c r="A91" s="494" t="s">
        <v>181</v>
      </c>
      <c r="B91" s="495"/>
      <c r="C91" s="495"/>
      <c r="D91" s="539"/>
      <c r="E91" s="513" t="s">
        <v>169</v>
      </c>
      <c r="F91" s="498">
        <f>F83+F84+F85+F90</f>
        <v>50</v>
      </c>
      <c r="G91" s="498" t="e">
        <f>G83+G84+G85+#REF!+G90</f>
        <v>#REF!</v>
      </c>
      <c r="H91" s="498" t="e">
        <f t="shared" si="12"/>
        <v>#REF!</v>
      </c>
      <c r="I91" s="498" t="e">
        <f>I83+I84+I85+#REF!+I90</f>
        <v>#REF!</v>
      </c>
      <c r="J91" s="498" t="e">
        <f t="shared" si="13"/>
        <v>#REF!</v>
      </c>
      <c r="K91" s="498" t="e">
        <f>K83+K84+K85+#REF!+K90</f>
        <v>#REF!</v>
      </c>
      <c r="L91" s="498" t="e">
        <f t="shared" si="14"/>
        <v>#REF!</v>
      </c>
      <c r="M91" s="498" t="e">
        <f>M83+M84+M85+#REF!+M90</f>
        <v>#REF!</v>
      </c>
      <c r="N91" s="498" t="e">
        <f t="shared" si="15"/>
        <v>#REF!</v>
      </c>
      <c r="O91" s="498" t="e">
        <f>O83+O84+O85+#REF!+O90</f>
        <v>#REF!</v>
      </c>
      <c r="P91" s="641" t="e">
        <f t="shared" si="16"/>
        <v>#REF!</v>
      </c>
      <c r="Q91" s="225"/>
    </row>
    <row r="92" spans="1:16" s="19" customFormat="1" ht="19.5" customHeight="1" thickBot="1">
      <c r="A92" s="494" t="s">
        <v>182</v>
      </c>
      <c r="B92" s="495"/>
      <c r="C92" s="495"/>
      <c r="D92" s="539"/>
      <c r="E92" s="497" t="s">
        <v>88</v>
      </c>
      <c r="F92" s="498">
        <v>0</v>
      </c>
      <c r="G92" s="498">
        <v>0</v>
      </c>
      <c r="H92" s="498">
        <f t="shared" si="12"/>
        <v>0</v>
      </c>
      <c r="I92" s="498">
        <v>0</v>
      </c>
      <c r="J92" s="498">
        <f t="shared" si="13"/>
        <v>0</v>
      </c>
      <c r="K92" s="498">
        <v>0</v>
      </c>
      <c r="L92" s="498">
        <f t="shared" si="14"/>
        <v>0</v>
      </c>
      <c r="M92" s="498">
        <v>0</v>
      </c>
      <c r="N92" s="498">
        <f t="shared" si="15"/>
        <v>0</v>
      </c>
      <c r="O92" s="498">
        <v>0</v>
      </c>
      <c r="P92" s="641">
        <f t="shared" si="16"/>
        <v>0</v>
      </c>
    </row>
    <row r="93" spans="1:16" s="2" customFormat="1" ht="19.5" customHeight="1" thickBot="1">
      <c r="A93" s="79">
        <v>506</v>
      </c>
      <c r="B93" s="452"/>
      <c r="C93" s="453"/>
      <c r="D93" s="540"/>
      <c r="E93" s="422" t="s">
        <v>103</v>
      </c>
      <c r="F93" s="431"/>
      <c r="G93" s="431"/>
      <c r="H93" s="431">
        <f t="shared" si="12"/>
        <v>0</v>
      </c>
      <c r="I93" s="431"/>
      <c r="J93" s="431">
        <f t="shared" si="13"/>
        <v>0</v>
      </c>
      <c r="K93" s="431"/>
      <c r="L93" s="431">
        <f t="shared" si="14"/>
        <v>0</v>
      </c>
      <c r="M93" s="431"/>
      <c r="N93" s="431">
        <f t="shared" si="15"/>
        <v>0</v>
      </c>
      <c r="O93" s="431"/>
      <c r="P93" s="642">
        <f t="shared" si="16"/>
        <v>0</v>
      </c>
    </row>
    <row r="94" spans="1:16" s="2" customFormat="1" ht="19.5" customHeight="1" thickBot="1">
      <c r="A94" s="79"/>
      <c r="B94" s="452"/>
      <c r="C94" s="453"/>
      <c r="D94" s="540">
        <v>1</v>
      </c>
      <c r="E94" s="426" t="s">
        <v>176</v>
      </c>
      <c r="F94" s="431"/>
      <c r="G94" s="431"/>
      <c r="H94" s="431">
        <f t="shared" si="12"/>
        <v>0</v>
      </c>
      <c r="I94" s="431"/>
      <c r="J94" s="431">
        <f t="shared" si="13"/>
        <v>0</v>
      </c>
      <c r="K94" s="431"/>
      <c r="L94" s="431">
        <f t="shared" si="14"/>
        <v>0</v>
      </c>
      <c r="M94" s="431"/>
      <c r="N94" s="431">
        <f t="shared" si="15"/>
        <v>0</v>
      </c>
      <c r="O94" s="431"/>
      <c r="P94" s="642">
        <f t="shared" si="16"/>
        <v>0</v>
      </c>
    </row>
    <row r="95" spans="1:16" s="2" customFormat="1" ht="19.5" customHeight="1" thickBot="1">
      <c r="A95" s="79">
        <v>507</v>
      </c>
      <c r="B95" s="452"/>
      <c r="C95" s="453"/>
      <c r="D95" s="540"/>
      <c r="E95" s="435" t="s">
        <v>104</v>
      </c>
      <c r="F95" s="431"/>
      <c r="G95" s="431"/>
      <c r="H95" s="431">
        <f t="shared" si="12"/>
        <v>0</v>
      </c>
      <c r="I95" s="431"/>
      <c r="J95" s="431">
        <f t="shared" si="13"/>
        <v>0</v>
      </c>
      <c r="K95" s="431"/>
      <c r="L95" s="431">
        <f t="shared" si="14"/>
        <v>0</v>
      </c>
      <c r="M95" s="431"/>
      <c r="N95" s="431">
        <f t="shared" si="15"/>
        <v>0</v>
      </c>
      <c r="O95" s="431"/>
      <c r="P95" s="642">
        <f t="shared" si="16"/>
        <v>0</v>
      </c>
    </row>
    <row r="96" spans="1:16" s="2" customFormat="1" ht="19.5" customHeight="1" thickBot="1">
      <c r="A96" s="79">
        <v>508</v>
      </c>
      <c r="B96" s="452"/>
      <c r="C96" s="452"/>
      <c r="D96" s="556"/>
      <c r="E96" s="418" t="s">
        <v>149</v>
      </c>
      <c r="F96" s="432"/>
      <c r="G96" s="432"/>
      <c r="H96" s="432"/>
      <c r="I96" s="432"/>
      <c r="J96" s="432"/>
      <c r="K96" s="432"/>
      <c r="L96" s="432"/>
      <c r="M96" s="432"/>
      <c r="N96" s="432"/>
      <c r="O96" s="432"/>
      <c r="P96" s="636"/>
    </row>
    <row r="97" spans="1:16" s="2" customFormat="1" ht="19.5" customHeight="1">
      <c r="A97" s="81"/>
      <c r="B97" s="62">
        <v>1</v>
      </c>
      <c r="C97" s="62"/>
      <c r="D97" s="557"/>
      <c r="E97" s="430" t="s">
        <v>152</v>
      </c>
      <c r="F97" s="411"/>
      <c r="G97" s="411"/>
      <c r="H97" s="411">
        <f aca="true" t="shared" si="17" ref="H97:H103">F97+G97</f>
        <v>0</v>
      </c>
      <c r="I97" s="411"/>
      <c r="J97" s="411">
        <f aca="true" t="shared" si="18" ref="J97:J103">H97+I97</f>
        <v>0</v>
      </c>
      <c r="K97" s="411"/>
      <c r="L97" s="411">
        <f aca="true" t="shared" si="19" ref="L97:L103">J97+K97</f>
        <v>0</v>
      </c>
      <c r="M97" s="411"/>
      <c r="N97" s="411">
        <f aca="true" t="shared" si="20" ref="N97:N103">L97+M97</f>
        <v>0</v>
      </c>
      <c r="O97" s="411"/>
      <c r="P97" s="650">
        <f aca="true" t="shared" si="21" ref="P97:P103">N97+O97</f>
        <v>0</v>
      </c>
    </row>
    <row r="98" spans="1:16" s="2" customFormat="1" ht="30" customHeight="1">
      <c r="A98" s="75"/>
      <c r="B98" s="61">
        <v>2</v>
      </c>
      <c r="C98" s="61"/>
      <c r="D98" s="558"/>
      <c r="E98" s="429" t="s">
        <v>150</v>
      </c>
      <c r="F98" s="407"/>
      <c r="G98" s="407"/>
      <c r="H98" s="407">
        <f t="shared" si="17"/>
        <v>0</v>
      </c>
      <c r="I98" s="407"/>
      <c r="J98" s="407">
        <f t="shared" si="18"/>
        <v>0</v>
      </c>
      <c r="K98" s="407"/>
      <c r="L98" s="407">
        <f t="shared" si="19"/>
        <v>0</v>
      </c>
      <c r="M98" s="407"/>
      <c r="N98" s="407">
        <f t="shared" si="20"/>
        <v>0</v>
      </c>
      <c r="O98" s="407"/>
      <c r="P98" s="655">
        <f t="shared" si="21"/>
        <v>0</v>
      </c>
    </row>
    <row r="99" spans="1:16" s="19" customFormat="1" ht="19.5" customHeight="1">
      <c r="A99" s="75"/>
      <c r="B99" s="61">
        <v>3</v>
      </c>
      <c r="C99" s="61"/>
      <c r="D99" s="558"/>
      <c r="E99" s="429" t="s">
        <v>151</v>
      </c>
      <c r="F99" s="407"/>
      <c r="G99" s="407"/>
      <c r="H99" s="407">
        <f t="shared" si="17"/>
        <v>0</v>
      </c>
      <c r="I99" s="407"/>
      <c r="J99" s="407">
        <f t="shared" si="18"/>
        <v>0</v>
      </c>
      <c r="K99" s="407"/>
      <c r="L99" s="407">
        <f t="shared" si="19"/>
        <v>0</v>
      </c>
      <c r="M99" s="407"/>
      <c r="N99" s="407">
        <f t="shared" si="20"/>
        <v>0</v>
      </c>
      <c r="O99" s="407"/>
      <c r="P99" s="655">
        <f t="shared" si="21"/>
        <v>0</v>
      </c>
    </row>
    <row r="100" spans="1:16" s="2" customFormat="1" ht="19.5" customHeight="1">
      <c r="A100" s="75"/>
      <c r="B100" s="61">
        <v>4</v>
      </c>
      <c r="C100" s="61"/>
      <c r="D100" s="558"/>
      <c r="E100" s="420" t="s">
        <v>153</v>
      </c>
      <c r="F100" s="407"/>
      <c r="G100" s="407"/>
      <c r="H100" s="407">
        <f t="shared" si="17"/>
        <v>0</v>
      </c>
      <c r="I100" s="407"/>
      <c r="J100" s="407">
        <f t="shared" si="18"/>
        <v>0</v>
      </c>
      <c r="K100" s="407"/>
      <c r="L100" s="407">
        <f t="shared" si="19"/>
        <v>0</v>
      </c>
      <c r="M100" s="407"/>
      <c r="N100" s="407">
        <f t="shared" si="20"/>
        <v>0</v>
      </c>
      <c r="O100" s="407"/>
      <c r="P100" s="655">
        <f t="shared" si="21"/>
        <v>0</v>
      </c>
    </row>
    <row r="101" spans="1:16" s="2" customFormat="1" ht="19.5" customHeight="1" thickBot="1">
      <c r="A101" s="75">
        <v>508</v>
      </c>
      <c r="B101" s="61"/>
      <c r="C101" s="61"/>
      <c r="D101" s="558"/>
      <c r="E101" s="420" t="s">
        <v>105</v>
      </c>
      <c r="F101" s="407">
        <f>F97+F98+F99+F100</f>
        <v>0</v>
      </c>
      <c r="G101" s="407">
        <f aca="true" t="shared" si="22" ref="G101:O101">G97+G98+G99+G100</f>
        <v>0</v>
      </c>
      <c r="H101" s="407">
        <f t="shared" si="17"/>
        <v>0</v>
      </c>
      <c r="I101" s="407">
        <f t="shared" si="22"/>
        <v>0</v>
      </c>
      <c r="J101" s="407">
        <f t="shared" si="18"/>
        <v>0</v>
      </c>
      <c r="K101" s="407">
        <f t="shared" si="22"/>
        <v>0</v>
      </c>
      <c r="L101" s="407">
        <f t="shared" si="19"/>
        <v>0</v>
      </c>
      <c r="M101" s="407">
        <f t="shared" si="22"/>
        <v>0</v>
      </c>
      <c r="N101" s="407">
        <f t="shared" si="20"/>
        <v>0</v>
      </c>
      <c r="O101" s="407">
        <f t="shared" si="22"/>
        <v>0</v>
      </c>
      <c r="P101" s="655">
        <f t="shared" si="21"/>
        <v>0</v>
      </c>
    </row>
    <row r="102" spans="1:18" s="13" customFormat="1" ht="19.5" customHeight="1" thickBot="1">
      <c r="A102" s="480" t="s">
        <v>182</v>
      </c>
      <c r="B102" s="481"/>
      <c r="C102" s="481"/>
      <c r="D102" s="482"/>
      <c r="E102" s="483" t="s">
        <v>170</v>
      </c>
      <c r="F102" s="484">
        <f>F93+F95+F101</f>
        <v>0</v>
      </c>
      <c r="G102" s="484">
        <f aca="true" t="shared" si="23" ref="G102:O102">G93+G95+G101</f>
        <v>0</v>
      </c>
      <c r="H102" s="484">
        <f t="shared" si="17"/>
        <v>0</v>
      </c>
      <c r="I102" s="484">
        <f t="shared" si="23"/>
        <v>0</v>
      </c>
      <c r="J102" s="484">
        <f t="shared" si="18"/>
        <v>0</v>
      </c>
      <c r="K102" s="484">
        <f t="shared" si="23"/>
        <v>0</v>
      </c>
      <c r="L102" s="484">
        <f t="shared" si="19"/>
        <v>0</v>
      </c>
      <c r="M102" s="484">
        <f t="shared" si="23"/>
        <v>0</v>
      </c>
      <c r="N102" s="484">
        <f t="shared" si="20"/>
        <v>0</v>
      </c>
      <c r="O102" s="484">
        <f t="shared" si="23"/>
        <v>0</v>
      </c>
      <c r="P102" s="656">
        <f t="shared" si="21"/>
        <v>0</v>
      </c>
      <c r="Q102" s="225"/>
      <c r="R102" s="225"/>
    </row>
    <row r="103" spans="1:16" s="19" customFormat="1" ht="19.5" customHeight="1" thickBot="1" thickTop="1">
      <c r="A103" s="507" t="s">
        <v>183</v>
      </c>
      <c r="B103" s="508"/>
      <c r="C103" s="508"/>
      <c r="D103" s="509"/>
      <c r="E103" s="490" t="s">
        <v>167</v>
      </c>
      <c r="F103" s="510">
        <f>F102+F91</f>
        <v>50</v>
      </c>
      <c r="G103" s="510" t="e">
        <f aca="true" t="shared" si="24" ref="G103:O103">G102+G91</f>
        <v>#REF!</v>
      </c>
      <c r="H103" s="510" t="e">
        <f t="shared" si="17"/>
        <v>#REF!</v>
      </c>
      <c r="I103" s="510" t="e">
        <f t="shared" si="24"/>
        <v>#REF!</v>
      </c>
      <c r="J103" s="510" t="e">
        <f t="shared" si="18"/>
        <v>#REF!</v>
      </c>
      <c r="K103" s="510" t="e">
        <f t="shared" si="24"/>
        <v>#REF!</v>
      </c>
      <c r="L103" s="510" t="e">
        <f t="shared" si="19"/>
        <v>#REF!</v>
      </c>
      <c r="M103" s="510" t="e">
        <f t="shared" si="24"/>
        <v>#REF!</v>
      </c>
      <c r="N103" s="510" t="e">
        <f t="shared" si="20"/>
        <v>#REF!</v>
      </c>
      <c r="O103" s="510" t="e">
        <f t="shared" si="24"/>
        <v>#REF!</v>
      </c>
      <c r="P103" s="644" t="e">
        <f t="shared" si="21"/>
        <v>#REF!</v>
      </c>
    </row>
    <row r="104" spans="1:16" s="19" customFormat="1" ht="19.5" customHeight="1" thickBot="1" thickTop="1">
      <c r="A104" s="507">
        <v>509</v>
      </c>
      <c r="B104" s="514"/>
      <c r="C104" s="515"/>
      <c r="D104" s="516"/>
      <c r="E104" s="490" t="s">
        <v>168</v>
      </c>
      <c r="F104" s="510"/>
      <c r="G104" s="510"/>
      <c r="H104" s="510"/>
      <c r="I104" s="510"/>
      <c r="J104" s="510"/>
      <c r="K104" s="510"/>
      <c r="L104" s="510"/>
      <c r="M104" s="510"/>
      <c r="N104" s="510"/>
      <c r="O104" s="510"/>
      <c r="P104" s="644"/>
    </row>
    <row r="105" spans="1:16" s="19" customFormat="1" ht="19.5" customHeight="1" thickBot="1" thickTop="1">
      <c r="A105" s="443">
        <v>509</v>
      </c>
      <c r="B105" s="447">
        <v>1</v>
      </c>
      <c r="C105" s="448"/>
      <c r="D105" s="449"/>
      <c r="E105" s="450" t="s">
        <v>156</v>
      </c>
      <c r="F105" s="451"/>
      <c r="G105" s="451"/>
      <c r="H105" s="451"/>
      <c r="I105" s="451"/>
      <c r="J105" s="451"/>
      <c r="K105" s="451"/>
      <c r="L105" s="451"/>
      <c r="M105" s="451"/>
      <c r="N105" s="451"/>
      <c r="O105" s="451"/>
      <c r="P105" s="657"/>
    </row>
    <row r="106" spans="1:16" s="39" customFormat="1" ht="19.5" customHeight="1">
      <c r="A106" s="76"/>
      <c r="B106" s="455"/>
      <c r="C106" s="455">
        <v>1</v>
      </c>
      <c r="D106" s="456"/>
      <c r="E106" s="457" t="s">
        <v>154</v>
      </c>
      <c r="F106" s="406"/>
      <c r="G106" s="406"/>
      <c r="H106" s="406">
        <f>F106+G106</f>
        <v>0</v>
      </c>
      <c r="I106" s="406"/>
      <c r="J106" s="406">
        <f>H106+I106</f>
        <v>0</v>
      </c>
      <c r="K106" s="406"/>
      <c r="L106" s="406">
        <f>J106+K106</f>
        <v>0</v>
      </c>
      <c r="M106" s="406"/>
      <c r="N106" s="406">
        <f>L106+M106</f>
        <v>0</v>
      </c>
      <c r="O106" s="406"/>
      <c r="P106" s="658">
        <f>N106+O106</f>
        <v>0</v>
      </c>
    </row>
    <row r="107" spans="1:16" s="39" customFormat="1" ht="19.5" customHeight="1">
      <c r="A107" s="75"/>
      <c r="B107" s="61"/>
      <c r="C107" s="61">
        <v>2</v>
      </c>
      <c r="D107" s="83"/>
      <c r="E107" s="429" t="s">
        <v>155</v>
      </c>
      <c r="F107" s="407"/>
      <c r="G107" s="407"/>
      <c r="H107" s="407">
        <f>F107+G107</f>
        <v>0</v>
      </c>
      <c r="I107" s="407"/>
      <c r="J107" s="407">
        <f>H107+I107</f>
        <v>0</v>
      </c>
      <c r="K107" s="407"/>
      <c r="L107" s="407">
        <f>J107+K107</f>
        <v>0</v>
      </c>
      <c r="M107" s="407"/>
      <c r="N107" s="407">
        <f>L107+M107</f>
        <v>0</v>
      </c>
      <c r="O107" s="407"/>
      <c r="P107" s="655">
        <f>N107+O107</f>
        <v>0</v>
      </c>
    </row>
    <row r="108" spans="1:16" s="39" customFormat="1" ht="19.5" customHeight="1">
      <c r="A108" s="75"/>
      <c r="B108" s="61"/>
      <c r="C108" s="61">
        <v>3</v>
      </c>
      <c r="D108" s="83"/>
      <c r="E108" s="429" t="s">
        <v>157</v>
      </c>
      <c r="F108" s="407"/>
      <c r="G108" s="407"/>
      <c r="H108" s="407">
        <f aca="true" t="shared" si="25" ref="H108:P110">F108+G108</f>
        <v>0</v>
      </c>
      <c r="I108" s="407"/>
      <c r="J108" s="407">
        <f t="shared" si="25"/>
        <v>0</v>
      </c>
      <c r="K108" s="407"/>
      <c r="L108" s="407">
        <f t="shared" si="25"/>
        <v>0</v>
      </c>
      <c r="M108" s="407"/>
      <c r="N108" s="407">
        <f t="shared" si="25"/>
        <v>0</v>
      </c>
      <c r="O108" s="407"/>
      <c r="P108" s="655">
        <f t="shared" si="25"/>
        <v>0</v>
      </c>
    </row>
    <row r="109" spans="1:16" s="39" customFormat="1" ht="19.5" customHeight="1">
      <c r="A109" s="75"/>
      <c r="B109" s="27"/>
      <c r="C109" s="27"/>
      <c r="D109" s="85">
        <v>2</v>
      </c>
      <c r="E109" s="429" t="s">
        <v>219</v>
      </c>
      <c r="F109" s="407">
        <f>'3. Int. bevét- kiad.'!F35</f>
        <v>174242</v>
      </c>
      <c r="G109" s="407"/>
      <c r="H109" s="407">
        <f t="shared" si="25"/>
        <v>174242</v>
      </c>
      <c r="I109" s="407"/>
      <c r="J109" s="407">
        <f t="shared" si="25"/>
        <v>174242</v>
      </c>
      <c r="K109" s="407"/>
      <c r="L109" s="407">
        <f t="shared" si="25"/>
        <v>174242</v>
      </c>
      <c r="M109" s="407"/>
      <c r="N109" s="407">
        <f t="shared" si="25"/>
        <v>174242</v>
      </c>
      <c r="O109" s="407"/>
      <c r="P109" s="655">
        <f t="shared" si="25"/>
        <v>174242</v>
      </c>
    </row>
    <row r="110" spans="1:16" s="39" customFormat="1" ht="19.5" customHeight="1" thickBot="1">
      <c r="A110" s="458"/>
      <c r="B110" s="459"/>
      <c r="C110" s="459">
        <v>4</v>
      </c>
      <c r="D110" s="460"/>
      <c r="E110" s="461" t="s">
        <v>158</v>
      </c>
      <c r="F110" s="454"/>
      <c r="G110" s="454"/>
      <c r="H110" s="409">
        <f t="shared" si="25"/>
        <v>0</v>
      </c>
      <c r="I110" s="454"/>
      <c r="J110" s="409">
        <f t="shared" si="25"/>
        <v>0</v>
      </c>
      <c r="K110" s="454"/>
      <c r="L110" s="409">
        <f t="shared" si="25"/>
        <v>0</v>
      </c>
      <c r="M110" s="454"/>
      <c r="N110" s="409">
        <f t="shared" si="25"/>
        <v>0</v>
      </c>
      <c r="O110" s="454"/>
      <c r="P110" s="659">
        <f t="shared" si="25"/>
        <v>0</v>
      </c>
    </row>
    <row r="111" spans="1:16" s="39" customFormat="1" ht="19.5" customHeight="1" thickBot="1" thickTop="1">
      <c r="A111" s="458">
        <v>509</v>
      </c>
      <c r="B111" s="459"/>
      <c r="C111" s="459"/>
      <c r="D111" s="462"/>
      <c r="E111" s="461" t="s">
        <v>159</v>
      </c>
      <c r="F111" s="454">
        <f>SUM(F106:F110)</f>
        <v>174242</v>
      </c>
      <c r="G111" s="454">
        <f>SUM(G106:G110)</f>
        <v>0</v>
      </c>
      <c r="H111" s="89">
        <f>F111+G111</f>
        <v>174242</v>
      </c>
      <c r="I111" s="454">
        <f>SUM(I106:I110)</f>
        <v>0</v>
      </c>
      <c r="J111" s="89">
        <f>H111+I111</f>
        <v>174242</v>
      </c>
      <c r="K111" s="454">
        <f>SUM(K106:K110)</f>
        <v>0</v>
      </c>
      <c r="L111" s="89">
        <f>J111+K111</f>
        <v>174242</v>
      </c>
      <c r="M111" s="454">
        <f>SUM(M106:M110)</f>
        <v>0</v>
      </c>
      <c r="N111" s="89">
        <f>L111+M111</f>
        <v>174242</v>
      </c>
      <c r="O111" s="454">
        <f>SUM(O106:O110)</f>
        <v>0</v>
      </c>
      <c r="P111" s="660">
        <f>N111+O111</f>
        <v>174242</v>
      </c>
    </row>
    <row r="112" spans="1:16" s="39" customFormat="1" ht="19.5" customHeight="1" thickBot="1" thickTop="1">
      <c r="A112" s="517">
        <v>509</v>
      </c>
      <c r="B112" s="518"/>
      <c r="C112" s="519"/>
      <c r="D112" s="520"/>
      <c r="E112" s="521" t="s">
        <v>174</v>
      </c>
      <c r="F112" s="522">
        <f>F111</f>
        <v>174242</v>
      </c>
      <c r="G112" s="522">
        <f aca="true" t="shared" si="26" ref="G112:O112">G111</f>
        <v>0</v>
      </c>
      <c r="H112" s="522">
        <f>F112+G112</f>
        <v>174242</v>
      </c>
      <c r="I112" s="522">
        <f t="shared" si="26"/>
        <v>0</v>
      </c>
      <c r="J112" s="522">
        <f>H112+I112</f>
        <v>174242</v>
      </c>
      <c r="K112" s="522">
        <f t="shared" si="26"/>
        <v>0</v>
      </c>
      <c r="L112" s="522">
        <f>J112+K112</f>
        <v>174242</v>
      </c>
      <c r="M112" s="522">
        <f t="shared" si="26"/>
        <v>0</v>
      </c>
      <c r="N112" s="522">
        <f>L112+M112</f>
        <v>174242</v>
      </c>
      <c r="O112" s="522">
        <f t="shared" si="26"/>
        <v>0</v>
      </c>
      <c r="P112" s="661">
        <f>N112+O112</f>
        <v>174242</v>
      </c>
    </row>
    <row r="113" spans="1:20" s="13" customFormat="1" ht="19.5" customHeight="1" thickBot="1">
      <c r="A113" s="485" t="s">
        <v>184</v>
      </c>
      <c r="B113" s="486"/>
      <c r="C113" s="486"/>
      <c r="D113" s="487"/>
      <c r="E113" s="488" t="s">
        <v>171</v>
      </c>
      <c r="F113" s="489">
        <f>F112+F103</f>
        <v>174292</v>
      </c>
      <c r="G113" s="489" t="e">
        <f>G103+G112</f>
        <v>#REF!</v>
      </c>
      <c r="H113" s="489" t="e">
        <f>F113+G113</f>
        <v>#REF!</v>
      </c>
      <c r="I113" s="489" t="e">
        <f>I103+I112</f>
        <v>#REF!</v>
      </c>
      <c r="J113" s="489" t="e">
        <f>H113+I113</f>
        <v>#REF!</v>
      </c>
      <c r="K113" s="489" t="e">
        <f>K103+K112</f>
        <v>#REF!</v>
      </c>
      <c r="L113" s="489" t="e">
        <f>J113+K113</f>
        <v>#REF!</v>
      </c>
      <c r="M113" s="489" t="e">
        <f>M103+M112</f>
        <v>#REF!</v>
      </c>
      <c r="N113" s="489" t="e">
        <f>L113+M113</f>
        <v>#REF!</v>
      </c>
      <c r="O113" s="489" t="e">
        <f>O103+O112</f>
        <v>#REF!</v>
      </c>
      <c r="P113" s="662" t="e">
        <f>N113+O113</f>
        <v>#REF!</v>
      </c>
      <c r="Q113" s="225"/>
      <c r="R113" s="225"/>
      <c r="S113" s="225"/>
      <c r="T113" s="225"/>
    </row>
    <row r="114" spans="1:20" s="39" customFormat="1" ht="19.5" customHeight="1" hidden="1" thickBot="1" thickTop="1">
      <c r="A114" s="233"/>
      <c r="B114" s="96"/>
      <c r="C114" s="97"/>
      <c r="D114" s="98"/>
      <c r="E114" s="234" t="s">
        <v>80</v>
      </c>
      <c r="F114" s="99" t="e">
        <f>#REF!-F113</f>
        <v>#REF!</v>
      </c>
      <c r="G114" s="99"/>
      <c r="H114" s="235" t="e">
        <f>F114+G114</f>
        <v>#REF!</v>
      </c>
      <c r="I114" s="32"/>
      <c r="J114" s="32"/>
      <c r="Q114" s="40"/>
      <c r="R114" s="40"/>
      <c r="S114" s="40"/>
      <c r="T114" s="40"/>
    </row>
    <row r="115" spans="6:17" s="2" customFormat="1" ht="19.5" customHeight="1" thickTop="1">
      <c r="F115" s="42"/>
      <c r="Q115" s="41"/>
    </row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</sheetData>
  <sheetProtection/>
  <mergeCells count="21">
    <mergeCell ref="F1:H1"/>
    <mergeCell ref="A5:D6"/>
    <mergeCell ref="A3:H3"/>
    <mergeCell ref="A4:H4"/>
    <mergeCell ref="E6:H6"/>
    <mergeCell ref="A2:P2"/>
    <mergeCell ref="A7:A10"/>
    <mergeCell ref="I7:I10"/>
    <mergeCell ref="B7:B10"/>
    <mergeCell ref="D7:D10"/>
    <mergeCell ref="F7:F10"/>
    <mergeCell ref="C7:C10"/>
    <mergeCell ref="H7:H10"/>
    <mergeCell ref="P7:P10"/>
    <mergeCell ref="G7:G10"/>
    <mergeCell ref="O7:O10"/>
    <mergeCell ref="M7:M10"/>
    <mergeCell ref="N7:N10"/>
    <mergeCell ref="L7:L10"/>
    <mergeCell ref="K7:K10"/>
    <mergeCell ref="J7:J10"/>
  </mergeCells>
  <printOptions/>
  <pageMargins left="0.75" right="0.75" top="1" bottom="1" header="0.5" footer="0.5"/>
  <pageSetup horizontalDpi="600" verticalDpi="600" orientation="portrait" paperSize="9" scale="55" r:id="rId1"/>
  <rowBreaks count="3" manualBreakCount="3">
    <brk id="40" max="255" man="1"/>
    <brk id="76" max="255" man="1"/>
    <brk id="9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F61"/>
  <sheetViews>
    <sheetView zoomScale="75" zoomScaleNormal="75" workbookViewId="0" topLeftCell="E1">
      <selection activeCell="A2" sqref="A2:F2"/>
    </sheetView>
  </sheetViews>
  <sheetFormatPr defaultColWidth="9.140625" defaultRowHeight="12.75"/>
  <cols>
    <col min="1" max="2" width="0" style="1" hidden="1" customWidth="1"/>
    <col min="3" max="3" width="13.140625" style="1" hidden="1" customWidth="1"/>
    <col min="4" max="4" width="14.7109375" style="1" hidden="1" customWidth="1"/>
    <col min="5" max="5" width="79.8515625" style="1" customWidth="1"/>
    <col min="6" max="6" width="18.8515625" style="1" customWidth="1"/>
    <col min="7" max="16384" width="9.140625" style="1" customWidth="1"/>
  </cols>
  <sheetData>
    <row r="1" spans="1:6" ht="16.5" thickBot="1">
      <c r="A1" s="5"/>
      <c r="B1" s="5"/>
      <c r="C1" s="8"/>
      <c r="D1" s="16"/>
      <c r="E1" s="8"/>
      <c r="F1" s="17" t="s">
        <v>240</v>
      </c>
    </row>
    <row r="2" spans="1:6" ht="16.5" thickTop="1">
      <c r="A2" s="784" t="s">
        <v>216</v>
      </c>
      <c r="B2" s="785"/>
      <c r="C2" s="785"/>
      <c r="D2" s="785"/>
      <c r="E2" s="785"/>
      <c r="F2" s="786"/>
    </row>
    <row r="3" spans="1:6" ht="15.75">
      <c r="A3" s="788" t="s">
        <v>186</v>
      </c>
      <c r="B3" s="789"/>
      <c r="C3" s="789"/>
      <c r="D3" s="789"/>
      <c r="E3" s="789"/>
      <c r="F3" s="790"/>
    </row>
    <row r="4" spans="1:6" ht="16.5" thickBot="1">
      <c r="A4" s="788"/>
      <c r="B4" s="789"/>
      <c r="C4" s="789"/>
      <c r="D4" s="789"/>
      <c r="E4" s="789"/>
      <c r="F4" s="790"/>
    </row>
    <row r="5" spans="1:6" ht="15.75">
      <c r="A5" s="793"/>
      <c r="B5" s="794"/>
      <c r="C5" s="794"/>
      <c r="D5" s="794"/>
      <c r="E5" s="240"/>
      <c r="F5" s="241"/>
    </row>
    <row r="6" spans="1:6" ht="16.5" thickBot="1">
      <c r="A6" s="795"/>
      <c r="B6" s="796"/>
      <c r="C6" s="796"/>
      <c r="D6" s="796"/>
      <c r="E6" s="791" t="s">
        <v>9</v>
      </c>
      <c r="F6" s="792"/>
    </row>
    <row r="7" spans="1:6" ht="15.75" customHeight="1" thickTop="1">
      <c r="A7" s="755" t="s">
        <v>60</v>
      </c>
      <c r="B7" s="782" t="s">
        <v>61</v>
      </c>
      <c r="C7" s="782" t="s">
        <v>62</v>
      </c>
      <c r="D7" s="797" t="s">
        <v>31</v>
      </c>
      <c r="E7" s="412"/>
      <c r="F7" s="787" t="s">
        <v>106</v>
      </c>
    </row>
    <row r="8" spans="1:6" ht="15.75">
      <c r="A8" s="755"/>
      <c r="B8" s="782"/>
      <c r="C8" s="782"/>
      <c r="D8" s="797"/>
      <c r="E8" s="413"/>
      <c r="F8" s="787"/>
    </row>
    <row r="9" spans="1:6" ht="4.5" customHeight="1" thickBot="1">
      <c r="A9" s="755"/>
      <c r="B9" s="782"/>
      <c r="C9" s="782"/>
      <c r="D9" s="797"/>
      <c r="E9" s="413"/>
      <c r="F9" s="787"/>
    </row>
    <row r="10" spans="1:6" ht="4.5" customHeight="1" hidden="1" thickBot="1">
      <c r="A10" s="755"/>
      <c r="B10" s="782"/>
      <c r="C10" s="782"/>
      <c r="D10" s="797"/>
      <c r="E10" s="413"/>
      <c r="F10" s="787"/>
    </row>
    <row r="11" spans="1:6" ht="19.5" customHeight="1" thickBot="1">
      <c r="A11" s="586" t="s">
        <v>208</v>
      </c>
      <c r="B11" s="587"/>
      <c r="C11" s="587"/>
      <c r="D11" s="588"/>
      <c r="E11" s="589" t="s">
        <v>209</v>
      </c>
      <c r="F11" s="590"/>
    </row>
    <row r="12" spans="1:6" ht="19.5" customHeight="1">
      <c r="A12" s="76">
        <v>101</v>
      </c>
      <c r="B12" s="20"/>
      <c r="C12" s="21"/>
      <c r="D12" s="84"/>
      <c r="E12" s="575" t="s">
        <v>210</v>
      </c>
      <c r="F12" s="568"/>
    </row>
    <row r="13" spans="1:6" ht="19.5" customHeight="1">
      <c r="A13" s="81"/>
      <c r="B13" s="28">
        <v>1</v>
      </c>
      <c r="C13" s="29"/>
      <c r="D13" s="87"/>
      <c r="E13" s="566" t="s">
        <v>97</v>
      </c>
      <c r="F13" s="569"/>
    </row>
    <row r="14" spans="1:6" ht="19.5" customHeight="1">
      <c r="A14" s="81"/>
      <c r="B14" s="28">
        <v>2</v>
      </c>
      <c r="C14" s="22"/>
      <c r="D14" s="85"/>
      <c r="E14" s="421" t="s">
        <v>190</v>
      </c>
      <c r="F14" s="570">
        <f>F15</f>
        <v>0</v>
      </c>
    </row>
    <row r="15" spans="1:6" ht="19.5" customHeight="1">
      <c r="A15" s="81"/>
      <c r="B15" s="28"/>
      <c r="C15" s="27">
        <v>1</v>
      </c>
      <c r="D15" s="85"/>
      <c r="E15" s="421" t="s">
        <v>130</v>
      </c>
      <c r="F15" s="570"/>
    </row>
    <row r="16" spans="1:6" ht="19.5" customHeight="1">
      <c r="A16" s="75"/>
      <c r="B16" s="27">
        <v>3</v>
      </c>
      <c r="C16" s="27"/>
      <c r="D16" s="93"/>
      <c r="E16" s="429" t="s">
        <v>187</v>
      </c>
      <c r="F16" s="571">
        <f>SUM(F17:F26)</f>
        <v>16126</v>
      </c>
    </row>
    <row r="17" spans="1:6" ht="19.5" customHeight="1">
      <c r="A17" s="75"/>
      <c r="B17" s="27"/>
      <c r="C17" s="27">
        <v>1</v>
      </c>
      <c r="D17" s="93"/>
      <c r="E17" s="416" t="s">
        <v>114</v>
      </c>
      <c r="F17" s="570"/>
    </row>
    <row r="18" spans="1:6" ht="19.5" customHeight="1">
      <c r="A18" s="75"/>
      <c r="B18" s="27"/>
      <c r="C18" s="27">
        <v>2</v>
      </c>
      <c r="D18" s="93"/>
      <c r="E18" s="416" t="s">
        <v>113</v>
      </c>
      <c r="F18" s="570"/>
    </row>
    <row r="19" spans="1:6" ht="19.5" customHeight="1">
      <c r="A19" s="75"/>
      <c r="B19" s="27"/>
      <c r="C19" s="27">
        <v>3</v>
      </c>
      <c r="D19" s="93"/>
      <c r="E19" s="469" t="s">
        <v>185</v>
      </c>
      <c r="F19" s="570"/>
    </row>
    <row r="20" spans="1:6" ht="19.5" customHeight="1">
      <c r="A20" s="75"/>
      <c r="B20" s="27"/>
      <c r="C20" s="27">
        <v>4</v>
      </c>
      <c r="D20" s="93"/>
      <c r="E20" s="470" t="s">
        <v>115</v>
      </c>
      <c r="F20" s="570"/>
    </row>
    <row r="21" spans="1:6" ht="19.5" customHeight="1">
      <c r="A21" s="75"/>
      <c r="B21" s="27"/>
      <c r="C21" s="27">
        <v>5</v>
      </c>
      <c r="D21" s="93"/>
      <c r="E21" s="469" t="s">
        <v>116</v>
      </c>
      <c r="F21" s="570">
        <v>12698</v>
      </c>
    </row>
    <row r="22" spans="1:6" ht="19.5" customHeight="1">
      <c r="A22" s="75"/>
      <c r="B22" s="27"/>
      <c r="C22" s="27">
        <v>6</v>
      </c>
      <c r="D22" s="93"/>
      <c r="E22" s="471" t="s">
        <v>117</v>
      </c>
      <c r="F22" s="570">
        <v>3428</v>
      </c>
    </row>
    <row r="23" spans="1:6" ht="19.5" customHeight="1">
      <c r="A23" s="75"/>
      <c r="B23" s="27"/>
      <c r="C23" s="27">
        <v>7</v>
      </c>
      <c r="D23" s="93"/>
      <c r="E23" s="416" t="s">
        <v>118</v>
      </c>
      <c r="F23" s="570"/>
    </row>
    <row r="24" spans="1:6" ht="19.5" customHeight="1">
      <c r="A24" s="75"/>
      <c r="B24" s="27"/>
      <c r="C24" s="27">
        <v>8</v>
      </c>
      <c r="D24" s="93"/>
      <c r="E24" s="416" t="s">
        <v>119</v>
      </c>
      <c r="F24" s="570"/>
    </row>
    <row r="25" spans="1:6" ht="19.5" customHeight="1">
      <c r="A25" s="75"/>
      <c r="B25" s="27"/>
      <c r="C25" s="27">
        <v>9</v>
      </c>
      <c r="D25" s="93"/>
      <c r="E25" s="472" t="s">
        <v>120</v>
      </c>
      <c r="F25" s="570"/>
    </row>
    <row r="26" spans="1:6" ht="19.5" customHeight="1">
      <c r="A26" s="75"/>
      <c r="B26" s="27"/>
      <c r="C26" s="27">
        <v>10</v>
      </c>
      <c r="D26" s="93"/>
      <c r="E26" s="472" t="s">
        <v>121</v>
      </c>
      <c r="F26" s="570"/>
    </row>
    <row r="27" spans="1:6" ht="19.5" customHeight="1">
      <c r="A27" s="75"/>
      <c r="B27" s="27">
        <v>4</v>
      </c>
      <c r="C27" s="27"/>
      <c r="D27" s="93"/>
      <c r="E27" s="423" t="s">
        <v>101</v>
      </c>
      <c r="F27" s="570">
        <f>F28</f>
        <v>0</v>
      </c>
    </row>
    <row r="28" spans="1:6" ht="19.5" customHeight="1">
      <c r="A28" s="75"/>
      <c r="B28" s="27"/>
      <c r="C28" s="27">
        <v>1</v>
      </c>
      <c r="D28" s="93"/>
      <c r="E28" s="416" t="s">
        <v>206</v>
      </c>
      <c r="F28" s="570"/>
    </row>
    <row r="29" spans="1:6" ht="19.5" customHeight="1">
      <c r="A29" s="75"/>
      <c r="B29" s="27">
        <v>5</v>
      </c>
      <c r="C29" s="27"/>
      <c r="D29" s="85"/>
      <c r="E29" s="576" t="s">
        <v>189</v>
      </c>
      <c r="F29" s="570">
        <f>F30</f>
        <v>0</v>
      </c>
    </row>
    <row r="30" spans="1:6" ht="19.5" customHeight="1">
      <c r="A30" s="107"/>
      <c r="B30" s="27"/>
      <c r="C30" s="27">
        <v>1</v>
      </c>
      <c r="D30" s="85"/>
      <c r="E30" s="567" t="s">
        <v>124</v>
      </c>
      <c r="F30" s="570"/>
    </row>
    <row r="31" spans="1:6" ht="19.5" customHeight="1">
      <c r="A31" s="107"/>
      <c r="B31" s="27">
        <v>6</v>
      </c>
      <c r="C31" s="27"/>
      <c r="D31" s="85"/>
      <c r="E31" s="576" t="s">
        <v>188</v>
      </c>
      <c r="F31" s="570">
        <f>F32</f>
        <v>0</v>
      </c>
    </row>
    <row r="32" spans="1:6" ht="19.5" customHeight="1">
      <c r="A32" s="107"/>
      <c r="B32" s="27"/>
      <c r="C32" s="63">
        <v>1</v>
      </c>
      <c r="D32" s="88"/>
      <c r="E32" s="417" t="s">
        <v>138</v>
      </c>
      <c r="F32" s="578"/>
    </row>
    <row r="33" spans="1:6" ht="19.5" customHeight="1">
      <c r="A33" s="107"/>
      <c r="B33" s="27"/>
      <c r="C33" s="27"/>
      <c r="D33" s="85"/>
      <c r="E33" s="577" t="s">
        <v>191</v>
      </c>
      <c r="F33" s="571">
        <f>F13+F14+F16+F27+F29+F31</f>
        <v>16126</v>
      </c>
    </row>
    <row r="34" spans="1:6" ht="19.5" customHeight="1">
      <c r="A34" s="107"/>
      <c r="B34" s="27"/>
      <c r="C34" s="28"/>
      <c r="D34" s="87"/>
      <c r="E34" s="580" t="s">
        <v>192</v>
      </c>
      <c r="F34" s="569"/>
    </row>
    <row r="35" spans="1:6" ht="19.5" customHeight="1">
      <c r="A35" s="107"/>
      <c r="B35" s="27"/>
      <c r="C35" s="27"/>
      <c r="D35" s="85"/>
      <c r="E35" s="576" t="s">
        <v>193</v>
      </c>
      <c r="F35" s="570">
        <f>F36+F37</f>
        <v>174242</v>
      </c>
    </row>
    <row r="36" spans="1:6" ht="19.5" customHeight="1">
      <c r="A36" s="108"/>
      <c r="B36" s="30"/>
      <c r="C36" s="30"/>
      <c r="D36" s="236">
        <v>1</v>
      </c>
      <c r="E36" s="576" t="s">
        <v>85</v>
      </c>
      <c r="F36" s="572">
        <v>131618</v>
      </c>
    </row>
    <row r="37" spans="1:6" ht="19.5" customHeight="1">
      <c r="A37" s="108"/>
      <c r="B37" s="30"/>
      <c r="C37" s="111"/>
      <c r="D37" s="238">
        <v>2</v>
      </c>
      <c r="E37" s="581" t="s">
        <v>19</v>
      </c>
      <c r="F37" s="579">
        <v>42624</v>
      </c>
    </row>
    <row r="38" spans="1:6" ht="19.5" customHeight="1" thickBot="1">
      <c r="A38" s="108"/>
      <c r="B38" s="30">
        <v>7</v>
      </c>
      <c r="C38" s="31"/>
      <c r="D38" s="237"/>
      <c r="E38" s="582" t="s">
        <v>194</v>
      </c>
      <c r="F38" s="583">
        <f>F34+F35</f>
        <v>174242</v>
      </c>
    </row>
    <row r="39" spans="1:6" ht="19.5" customHeight="1" thickBot="1">
      <c r="A39" s="624"/>
      <c r="B39" s="625"/>
      <c r="C39" s="139"/>
      <c r="D39" s="140"/>
      <c r="E39" s="663" t="s">
        <v>244</v>
      </c>
      <c r="F39" s="573">
        <f>F33+F38</f>
        <v>190368</v>
      </c>
    </row>
    <row r="40" spans="1:6" ht="19.5" customHeight="1" thickBot="1" thickTop="1">
      <c r="A40" s="523"/>
      <c r="B40" s="508"/>
      <c r="C40" s="508"/>
      <c r="D40" s="509"/>
      <c r="E40" s="490" t="s">
        <v>245</v>
      </c>
      <c r="F40" s="591">
        <f>F39</f>
        <v>190368</v>
      </c>
    </row>
    <row r="41" spans="1:6" ht="19.5" customHeight="1" thickBot="1" thickTop="1">
      <c r="A41" s="628"/>
      <c r="B41" s="629"/>
      <c r="C41" s="629"/>
      <c r="D41" s="630"/>
      <c r="E41" s="631" t="s">
        <v>251</v>
      </c>
      <c r="F41" s="632"/>
    </row>
    <row r="42" spans="1:6" ht="19.5" customHeight="1">
      <c r="A42" s="76">
        <v>101</v>
      </c>
      <c r="B42" s="20"/>
      <c r="C42" s="21"/>
      <c r="D42" s="84"/>
      <c r="E42" s="575" t="s">
        <v>210</v>
      </c>
      <c r="F42" s="574"/>
    </row>
    <row r="43" spans="1:6" ht="19.5" customHeight="1">
      <c r="A43" s="75"/>
      <c r="B43" s="27">
        <v>1</v>
      </c>
      <c r="C43" s="27"/>
      <c r="D43" s="239"/>
      <c r="E43" s="423" t="s">
        <v>93</v>
      </c>
      <c r="F43" s="570">
        <f>F44+F45</f>
        <v>106046</v>
      </c>
    </row>
    <row r="44" spans="1:6" ht="19.5" customHeight="1">
      <c r="A44" s="75"/>
      <c r="B44" s="27"/>
      <c r="C44" s="27">
        <v>1</v>
      </c>
      <c r="D44" s="239"/>
      <c r="E44" s="423" t="s">
        <v>140</v>
      </c>
      <c r="F44" s="570">
        <v>105938</v>
      </c>
    </row>
    <row r="45" spans="1:6" ht="19.5" customHeight="1">
      <c r="A45" s="75"/>
      <c r="B45" s="27"/>
      <c r="C45" s="27">
        <v>2</v>
      </c>
      <c r="D45" s="239"/>
      <c r="E45" s="423" t="s">
        <v>201</v>
      </c>
      <c r="F45" s="570">
        <v>108</v>
      </c>
    </row>
    <row r="46" spans="1:6" ht="19.5" customHeight="1">
      <c r="A46" s="109"/>
      <c r="B46" s="27">
        <v>2</v>
      </c>
      <c r="C46" s="27"/>
      <c r="D46" s="85"/>
      <c r="E46" s="423" t="s">
        <v>195</v>
      </c>
      <c r="F46" s="570">
        <f>2350+28029</f>
        <v>30379</v>
      </c>
    </row>
    <row r="47" spans="1:6" ht="19.5" customHeight="1">
      <c r="A47" s="109"/>
      <c r="B47" s="27">
        <v>3</v>
      </c>
      <c r="C47" s="27"/>
      <c r="D47" s="85"/>
      <c r="E47" s="423" t="s">
        <v>95</v>
      </c>
      <c r="F47" s="570">
        <v>53351</v>
      </c>
    </row>
    <row r="48" spans="1:6" ht="19.5" customHeight="1">
      <c r="A48" s="109"/>
      <c r="B48" s="27">
        <v>4</v>
      </c>
      <c r="C48" s="27"/>
      <c r="D48" s="85"/>
      <c r="E48" s="423" t="s">
        <v>96</v>
      </c>
      <c r="F48" s="570">
        <f>F49+F50+F51</f>
        <v>0</v>
      </c>
    </row>
    <row r="49" spans="1:6" ht="19.5" customHeight="1">
      <c r="A49" s="109"/>
      <c r="B49" s="27"/>
      <c r="C49" s="27">
        <v>1</v>
      </c>
      <c r="D49" s="85"/>
      <c r="E49" s="423" t="s">
        <v>146</v>
      </c>
      <c r="F49" s="570"/>
    </row>
    <row r="50" spans="1:6" ht="19.5" customHeight="1">
      <c r="A50" s="109"/>
      <c r="B50" s="27"/>
      <c r="C50" s="27">
        <v>2</v>
      </c>
      <c r="D50" s="85"/>
      <c r="E50" s="423" t="s">
        <v>202</v>
      </c>
      <c r="F50" s="570"/>
    </row>
    <row r="51" spans="1:6" ht="19.5" customHeight="1">
      <c r="A51" s="109"/>
      <c r="B51" s="27"/>
      <c r="C51" s="27">
        <v>3</v>
      </c>
      <c r="D51" s="85"/>
      <c r="E51" s="423" t="s">
        <v>203</v>
      </c>
      <c r="F51" s="570"/>
    </row>
    <row r="52" spans="1:6" ht="19.5" customHeight="1">
      <c r="A52" s="109"/>
      <c r="B52" s="27">
        <v>5</v>
      </c>
      <c r="C52" s="27"/>
      <c r="D52" s="85"/>
      <c r="E52" s="423" t="s">
        <v>103</v>
      </c>
      <c r="F52" s="570">
        <v>592</v>
      </c>
    </row>
    <row r="53" spans="1:6" ht="19.5" customHeight="1">
      <c r="A53" s="109"/>
      <c r="B53" s="27">
        <v>6</v>
      </c>
      <c r="C53" s="27"/>
      <c r="D53" s="85"/>
      <c r="E53" s="423" t="s">
        <v>104</v>
      </c>
      <c r="F53" s="570"/>
    </row>
    <row r="54" spans="1:6" ht="19.5" customHeight="1">
      <c r="A54" s="109"/>
      <c r="B54" s="27">
        <v>7</v>
      </c>
      <c r="C54" s="27"/>
      <c r="D54" s="85"/>
      <c r="E54" s="423" t="s">
        <v>196</v>
      </c>
      <c r="F54" s="570">
        <f>F55+F56</f>
        <v>0</v>
      </c>
    </row>
    <row r="55" spans="1:6" ht="19.5" customHeight="1">
      <c r="A55" s="109"/>
      <c r="B55" s="27"/>
      <c r="C55" s="27">
        <v>1</v>
      </c>
      <c r="D55" s="85"/>
      <c r="E55" s="423" t="s">
        <v>204</v>
      </c>
      <c r="F55" s="570"/>
    </row>
    <row r="56" spans="1:6" ht="19.5" customHeight="1">
      <c r="A56" s="109"/>
      <c r="B56" s="27"/>
      <c r="C56" s="27">
        <v>2</v>
      </c>
      <c r="D56" s="85"/>
      <c r="E56" s="423" t="s">
        <v>205</v>
      </c>
      <c r="F56" s="570"/>
    </row>
    <row r="57" spans="1:6" ht="19.5" customHeight="1">
      <c r="A57" s="109"/>
      <c r="B57" s="27"/>
      <c r="C57" s="27"/>
      <c r="D57" s="85"/>
      <c r="E57" s="429" t="s">
        <v>197</v>
      </c>
      <c r="F57" s="571">
        <f>F43+F46+F47+F48+F52+F53+F54</f>
        <v>190368</v>
      </c>
    </row>
    <row r="58" spans="1:6" ht="19.5" customHeight="1" thickBot="1">
      <c r="A58" s="109"/>
      <c r="B58" s="27">
        <v>8</v>
      </c>
      <c r="C58" s="22"/>
      <c r="D58" s="85">
        <v>1</v>
      </c>
      <c r="E58" s="429" t="s">
        <v>198</v>
      </c>
      <c r="F58" s="571"/>
    </row>
    <row r="59" spans="1:6" ht="19.5" customHeight="1" thickBot="1">
      <c r="A59" s="624"/>
      <c r="B59" s="625"/>
      <c r="C59" s="625"/>
      <c r="D59" s="140"/>
      <c r="E59" s="663" t="s">
        <v>244</v>
      </c>
      <c r="F59" s="573">
        <f>F57+F58</f>
        <v>190368</v>
      </c>
    </row>
    <row r="60" spans="1:6" ht="19.5" customHeight="1" thickBot="1" thickTop="1">
      <c r="A60" s="507"/>
      <c r="B60" s="627"/>
      <c r="C60" s="508"/>
      <c r="D60" s="509"/>
      <c r="E60" s="490" t="s">
        <v>23</v>
      </c>
      <c r="F60" s="626">
        <f>F59</f>
        <v>190368</v>
      </c>
    </row>
    <row r="61" spans="1:6" ht="19.5" customHeight="1" hidden="1">
      <c r="A61" s="103"/>
      <c r="B61" s="104"/>
      <c r="C61" s="104"/>
      <c r="D61" s="104"/>
      <c r="E61" s="105" t="s">
        <v>30</v>
      </c>
      <c r="F61" s="106">
        <f>F40-F60</f>
        <v>0</v>
      </c>
    </row>
    <row r="62" ht="19.5" customHeight="1" thickTop="1"/>
    <row r="63" ht="19.5" customHeight="1"/>
    <row r="64" ht="19.5" customHeight="1"/>
    <row r="65" ht="19.5" customHeight="1"/>
    <row r="66" ht="19.5" customHeight="1"/>
    <row r="67" ht="19.5" customHeight="1"/>
  </sheetData>
  <sheetProtection/>
  <mergeCells count="10">
    <mergeCell ref="A2:F2"/>
    <mergeCell ref="F7:F10"/>
    <mergeCell ref="A3:F3"/>
    <mergeCell ref="A4:F4"/>
    <mergeCell ref="E6:F6"/>
    <mergeCell ref="A5:D6"/>
    <mergeCell ref="A7:A10"/>
    <mergeCell ref="C7:C10"/>
    <mergeCell ref="B7:B10"/>
    <mergeCell ref="D7:D10"/>
  </mergeCells>
  <printOptions/>
  <pageMargins left="0.75" right="0.75" top="1" bottom="1" header="0.5" footer="0.5"/>
  <pageSetup horizontalDpi="600" verticalDpi="600" orientation="portrait" paperSize="9" scale="38" r:id="rId1"/>
  <rowBreaks count="1" manualBreakCount="1">
    <brk id="61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T29"/>
  <sheetViews>
    <sheetView zoomScaleSheetLayoutView="100" zoomScalePageLayoutView="0" workbookViewId="0" topLeftCell="A10">
      <selection activeCell="A2" sqref="A2:R2"/>
    </sheetView>
  </sheetViews>
  <sheetFormatPr defaultColWidth="9.140625" defaultRowHeight="12.75"/>
  <cols>
    <col min="1" max="8" width="10.7109375" style="262" customWidth="1"/>
    <col min="9" max="12" width="9.140625" style="262" customWidth="1"/>
    <col min="13" max="17" width="0" style="262" hidden="1" customWidth="1"/>
    <col min="18" max="18" width="13.8515625" style="262" customWidth="1"/>
    <col min="19" max="19" width="13.28125" style="262" hidden="1" customWidth="1"/>
    <col min="20" max="20" width="15.140625" style="262" hidden="1" customWidth="1"/>
    <col min="21" max="21" width="9.140625" style="262" customWidth="1"/>
    <col min="22" max="22" width="10.140625" style="265" bestFit="1" customWidth="1"/>
    <col min="23" max="23" width="9.28125" style="265" bestFit="1" customWidth="1"/>
    <col min="24" max="16384" width="9.140625" style="262" customWidth="1"/>
  </cols>
  <sheetData>
    <row r="1" spans="18:20" ht="16.5" thickBot="1">
      <c r="R1" s="667" t="s">
        <v>18</v>
      </c>
      <c r="S1" s="667"/>
      <c r="T1" s="667" t="s">
        <v>220</v>
      </c>
    </row>
    <row r="2" spans="1:18" ht="17.25" thickBot="1" thickTop="1">
      <c r="A2" s="819" t="s">
        <v>268</v>
      </c>
      <c r="B2" s="820"/>
      <c r="C2" s="820"/>
      <c r="D2" s="820"/>
      <c r="E2" s="820"/>
      <c r="F2" s="820"/>
      <c r="G2" s="820"/>
      <c r="H2" s="820"/>
      <c r="I2" s="820"/>
      <c r="J2" s="820"/>
      <c r="K2" s="820"/>
      <c r="L2" s="820"/>
      <c r="M2" s="820"/>
      <c r="N2" s="820"/>
      <c r="O2" s="820"/>
      <c r="P2" s="820"/>
      <c r="Q2" s="820"/>
      <c r="R2" s="821"/>
    </row>
    <row r="3" spans="1:18" ht="15.75">
      <c r="A3" s="822" t="s">
        <v>221</v>
      </c>
      <c r="B3" s="823"/>
      <c r="C3" s="823"/>
      <c r="D3" s="823"/>
      <c r="E3" s="823"/>
      <c r="F3" s="823"/>
      <c r="G3" s="823"/>
      <c r="H3" s="823"/>
      <c r="I3" s="823"/>
      <c r="J3" s="823"/>
      <c r="K3" s="823"/>
      <c r="L3" s="823"/>
      <c r="M3" s="823"/>
      <c r="N3" s="823"/>
      <c r="O3" s="823"/>
      <c r="P3" s="823"/>
      <c r="Q3" s="823"/>
      <c r="R3" s="824"/>
    </row>
    <row r="4" spans="1:18" ht="16.5" thickBot="1">
      <c r="A4" s="825" t="s">
        <v>222</v>
      </c>
      <c r="B4" s="826"/>
      <c r="C4" s="826"/>
      <c r="D4" s="826"/>
      <c r="E4" s="826"/>
      <c r="F4" s="826"/>
      <c r="G4" s="826"/>
      <c r="H4" s="826"/>
      <c r="I4" s="826"/>
      <c r="J4" s="826"/>
      <c r="K4" s="826"/>
      <c r="L4" s="826"/>
      <c r="M4" s="826"/>
      <c r="N4" s="826"/>
      <c r="O4" s="826"/>
      <c r="P4" s="826"/>
      <c r="Q4" s="826"/>
      <c r="R4" s="827"/>
    </row>
    <row r="5" spans="1:18" ht="17.25" thickBot="1" thickTop="1">
      <c r="A5" s="668"/>
      <c r="B5" s="669"/>
      <c r="C5" s="669"/>
      <c r="D5" s="669"/>
      <c r="E5" s="669"/>
      <c r="F5" s="669"/>
      <c r="G5" s="828"/>
      <c r="H5" s="828"/>
      <c r="I5" s="669"/>
      <c r="J5" s="670"/>
      <c r="K5" s="670"/>
      <c r="L5" s="670"/>
      <c r="M5" s="670"/>
      <c r="N5" s="670"/>
      <c r="O5" s="670"/>
      <c r="P5" s="670"/>
      <c r="Q5" s="829" t="s">
        <v>223</v>
      </c>
      <c r="R5" s="829"/>
    </row>
    <row r="6" spans="1:18" ht="17.25" thickBot="1" thickTop="1">
      <c r="A6" s="830" t="s">
        <v>224</v>
      </c>
      <c r="B6" s="831"/>
      <c r="C6" s="831"/>
      <c r="D6" s="671"/>
      <c r="E6" s="672"/>
      <c r="F6" s="671"/>
      <c r="G6" s="672"/>
      <c r="H6" s="671"/>
      <c r="I6" s="673"/>
      <c r="J6" s="669"/>
      <c r="K6" s="669"/>
      <c r="L6" s="669"/>
      <c r="M6" s="669"/>
      <c r="N6" s="669"/>
      <c r="O6" s="669"/>
      <c r="P6" s="669"/>
      <c r="Q6" s="674"/>
      <c r="R6" s="675" t="s">
        <v>261</v>
      </c>
    </row>
    <row r="7" spans="1:18" ht="15.75">
      <c r="A7" s="676" t="s">
        <v>262</v>
      </c>
      <c r="B7" s="677"/>
      <c r="C7" s="677"/>
      <c r="D7" s="678"/>
      <c r="E7" s="678"/>
      <c r="F7" s="678"/>
      <c r="G7" s="678"/>
      <c r="H7" s="678"/>
      <c r="I7" s="678"/>
      <c r="J7" s="678"/>
      <c r="K7" s="678"/>
      <c r="L7" s="678"/>
      <c r="M7" s="678"/>
      <c r="N7" s="678"/>
      <c r="O7" s="678"/>
      <c r="P7" s="678"/>
      <c r="Q7" s="679"/>
      <c r="R7" s="680">
        <v>0</v>
      </c>
    </row>
    <row r="8" spans="1:18" ht="15.75">
      <c r="A8" s="681" t="s">
        <v>263</v>
      </c>
      <c r="B8" s="682"/>
      <c r="C8" s="682"/>
      <c r="D8" s="682"/>
      <c r="E8" s="682"/>
      <c r="F8" s="682"/>
      <c r="G8" s="682"/>
      <c r="H8" s="682"/>
      <c r="I8" s="682"/>
      <c r="J8" s="683"/>
      <c r="K8" s="683"/>
      <c r="L8" s="683"/>
      <c r="M8" s="683"/>
      <c r="N8" s="683"/>
      <c r="O8" s="683"/>
      <c r="P8" s="683"/>
      <c r="Q8" s="684"/>
      <c r="R8" s="685">
        <v>0</v>
      </c>
    </row>
    <row r="9" spans="1:18" ht="15.75">
      <c r="A9" s="681" t="s">
        <v>264</v>
      </c>
      <c r="B9" s="682"/>
      <c r="C9" s="682"/>
      <c r="D9" s="682"/>
      <c r="E9" s="682"/>
      <c r="F9" s="682"/>
      <c r="G9" s="682"/>
      <c r="H9" s="682"/>
      <c r="I9" s="682"/>
      <c r="J9" s="683"/>
      <c r="K9" s="683"/>
      <c r="L9" s="683"/>
      <c r="M9" s="683"/>
      <c r="N9" s="683"/>
      <c r="O9" s="683"/>
      <c r="P9" s="683"/>
      <c r="Q9" s="684"/>
      <c r="R9" s="685">
        <v>0</v>
      </c>
    </row>
    <row r="10" spans="1:18" ht="15.75">
      <c r="A10" s="681" t="s">
        <v>265</v>
      </c>
      <c r="B10" s="682"/>
      <c r="C10" s="682"/>
      <c r="D10" s="682"/>
      <c r="E10" s="682"/>
      <c r="F10" s="682"/>
      <c r="G10" s="682"/>
      <c r="H10" s="682"/>
      <c r="I10" s="682"/>
      <c r="J10" s="683"/>
      <c r="K10" s="683"/>
      <c r="L10" s="683"/>
      <c r="M10" s="683"/>
      <c r="N10" s="683"/>
      <c r="O10" s="683"/>
      <c r="P10" s="683"/>
      <c r="Q10" s="684"/>
      <c r="R10" s="685">
        <v>0</v>
      </c>
    </row>
    <row r="11" spans="1:18" ht="15.75">
      <c r="A11" s="681" t="s">
        <v>266</v>
      </c>
      <c r="B11" s="682"/>
      <c r="C11" s="682"/>
      <c r="D11" s="682"/>
      <c r="E11" s="682"/>
      <c r="F11" s="682"/>
      <c r="G11" s="682"/>
      <c r="H11" s="682"/>
      <c r="I11" s="682"/>
      <c r="J11" s="683"/>
      <c r="K11" s="683"/>
      <c r="L11" s="683"/>
      <c r="M11" s="683"/>
      <c r="N11" s="683"/>
      <c r="O11" s="683"/>
      <c r="P11" s="683"/>
      <c r="Q11" s="684"/>
      <c r="R11" s="685">
        <v>0</v>
      </c>
    </row>
    <row r="12" spans="1:18" ht="15.75">
      <c r="A12" s="681" t="s">
        <v>267</v>
      </c>
      <c r="B12" s="682"/>
      <c r="C12" s="682"/>
      <c r="D12" s="682"/>
      <c r="E12" s="682"/>
      <c r="F12" s="682"/>
      <c r="G12" s="682"/>
      <c r="H12" s="682"/>
      <c r="I12" s="682"/>
      <c r="J12" s="683"/>
      <c r="K12" s="683"/>
      <c r="L12" s="683"/>
      <c r="M12" s="683"/>
      <c r="N12" s="683"/>
      <c r="O12" s="683"/>
      <c r="P12" s="683"/>
      <c r="Q12" s="684"/>
      <c r="R12" s="685">
        <v>0</v>
      </c>
    </row>
    <row r="13" spans="1:18" ht="16.5" thickBot="1">
      <c r="A13" s="812" t="s">
        <v>27</v>
      </c>
      <c r="B13" s="813"/>
      <c r="C13" s="686"/>
      <c r="D13" s="686"/>
      <c r="E13" s="686"/>
      <c r="F13" s="686"/>
      <c r="G13" s="686"/>
      <c r="H13" s="686"/>
      <c r="I13" s="686"/>
      <c r="J13" s="686"/>
      <c r="K13" s="686"/>
      <c r="L13" s="686"/>
      <c r="M13" s="686"/>
      <c r="N13" s="686"/>
      <c r="O13" s="686"/>
      <c r="P13" s="686"/>
      <c r="Q13" s="687"/>
      <c r="R13" s="688">
        <v>0</v>
      </c>
    </row>
    <row r="14" spans="1:18" ht="17.25" thickBot="1" thickTop="1">
      <c r="A14" s="814" t="s">
        <v>225</v>
      </c>
      <c r="B14" s="815"/>
      <c r="C14" s="815"/>
      <c r="D14" s="815"/>
      <c r="E14" s="689"/>
      <c r="F14" s="689"/>
      <c r="G14" s="689"/>
      <c r="H14" s="689"/>
      <c r="I14" s="689"/>
      <c r="J14" s="689"/>
      <c r="K14" s="689"/>
      <c r="L14" s="689"/>
      <c r="M14" s="689"/>
      <c r="N14" s="689"/>
      <c r="O14" s="689"/>
      <c r="P14" s="689"/>
      <c r="Q14" s="690"/>
      <c r="R14" s="691">
        <f>R13/2</f>
        <v>0</v>
      </c>
    </row>
    <row r="15" spans="1:18" ht="17.25" thickBot="1" thickTop="1">
      <c r="A15" s="816" t="s">
        <v>226</v>
      </c>
      <c r="B15" s="817"/>
      <c r="C15" s="817"/>
      <c r="D15" s="817"/>
      <c r="E15" s="818"/>
      <c r="F15" s="692"/>
      <c r="G15" s="692"/>
      <c r="H15" s="692"/>
      <c r="I15" s="692"/>
      <c r="J15" s="692"/>
      <c r="K15" s="692"/>
      <c r="L15" s="692"/>
      <c r="M15" s="692"/>
      <c r="N15" s="692"/>
      <c r="O15" s="692"/>
      <c r="P15" s="692"/>
      <c r="Q15" s="692"/>
      <c r="R15" s="693"/>
    </row>
    <row r="16" spans="1:18" ht="16.5" thickBot="1">
      <c r="A16" s="810" t="s">
        <v>227</v>
      </c>
      <c r="B16" s="811"/>
      <c r="C16" s="811"/>
      <c r="D16" s="811"/>
      <c r="E16" s="811"/>
      <c r="F16" s="811"/>
      <c r="G16" s="811"/>
      <c r="H16" s="811"/>
      <c r="I16" s="811"/>
      <c r="J16" s="811"/>
      <c r="K16" s="669"/>
      <c r="L16" s="669"/>
      <c r="M16" s="669"/>
      <c r="N16" s="669"/>
      <c r="O16" s="669"/>
      <c r="P16" s="669"/>
      <c r="Q16" s="694"/>
      <c r="R16" s="695">
        <v>0</v>
      </c>
    </row>
    <row r="17" spans="1:18" ht="15.75">
      <c r="A17" s="801" t="s">
        <v>228</v>
      </c>
      <c r="B17" s="802"/>
      <c r="C17" s="802"/>
      <c r="D17" s="802"/>
      <c r="E17" s="802"/>
      <c r="F17" s="802"/>
      <c r="G17" s="802"/>
      <c r="H17" s="802"/>
      <c r="I17" s="802"/>
      <c r="J17" s="802"/>
      <c r="K17" s="802"/>
      <c r="L17" s="802"/>
      <c r="M17" s="802"/>
      <c r="N17" s="802"/>
      <c r="O17" s="802"/>
      <c r="P17" s="802"/>
      <c r="Q17" s="803"/>
      <c r="R17" s="697"/>
    </row>
    <row r="18" spans="1:18" ht="16.5" thickBot="1">
      <c r="A18" s="810" t="s">
        <v>229</v>
      </c>
      <c r="B18" s="811"/>
      <c r="C18" s="811"/>
      <c r="D18" s="811"/>
      <c r="E18" s="811"/>
      <c r="F18" s="811"/>
      <c r="G18" s="811"/>
      <c r="H18" s="811"/>
      <c r="I18" s="692"/>
      <c r="J18" s="692"/>
      <c r="K18" s="692"/>
      <c r="L18" s="692"/>
      <c r="M18" s="692"/>
      <c r="N18" s="692"/>
      <c r="O18" s="692"/>
      <c r="P18" s="692"/>
      <c r="Q18" s="698"/>
      <c r="R18" s="699">
        <v>0</v>
      </c>
    </row>
    <row r="19" spans="1:18" ht="15.75">
      <c r="A19" s="808" t="s">
        <v>230</v>
      </c>
      <c r="B19" s="809"/>
      <c r="C19" s="809"/>
      <c r="D19" s="809"/>
      <c r="E19" s="809"/>
      <c r="F19" s="809"/>
      <c r="G19" s="809"/>
      <c r="H19" s="809"/>
      <c r="I19" s="809"/>
      <c r="J19" s="809"/>
      <c r="K19" s="809"/>
      <c r="L19" s="700"/>
      <c r="M19" s="700"/>
      <c r="N19" s="700"/>
      <c r="O19" s="700"/>
      <c r="P19" s="700"/>
      <c r="Q19" s="694"/>
      <c r="R19" s="695"/>
    </row>
    <row r="20" spans="1:18" ht="16.5" thickBot="1">
      <c r="A20" s="810" t="s">
        <v>231</v>
      </c>
      <c r="B20" s="811"/>
      <c r="C20" s="669"/>
      <c r="D20" s="669"/>
      <c r="E20" s="669"/>
      <c r="F20" s="669"/>
      <c r="G20" s="669"/>
      <c r="H20" s="669"/>
      <c r="I20" s="669"/>
      <c r="J20" s="669"/>
      <c r="K20" s="669"/>
      <c r="L20" s="669"/>
      <c r="M20" s="669"/>
      <c r="N20" s="669"/>
      <c r="O20" s="669"/>
      <c r="P20" s="669"/>
      <c r="Q20" s="694"/>
      <c r="R20" s="695">
        <v>0</v>
      </c>
    </row>
    <row r="21" spans="1:18" ht="15.75">
      <c r="A21" s="801" t="s">
        <v>232</v>
      </c>
      <c r="B21" s="802"/>
      <c r="C21" s="802"/>
      <c r="D21" s="802"/>
      <c r="E21" s="802"/>
      <c r="F21" s="802"/>
      <c r="G21" s="802"/>
      <c r="H21" s="802"/>
      <c r="I21" s="802"/>
      <c r="J21" s="802"/>
      <c r="K21" s="802"/>
      <c r="L21" s="696"/>
      <c r="M21" s="696"/>
      <c r="N21" s="696"/>
      <c r="O21" s="696"/>
      <c r="P21" s="696"/>
      <c r="Q21" s="701"/>
      <c r="R21" s="697"/>
    </row>
    <row r="22" spans="1:18" ht="16.5" thickBot="1">
      <c r="A22" s="810" t="s">
        <v>233</v>
      </c>
      <c r="B22" s="811"/>
      <c r="C22" s="811"/>
      <c r="D22" s="692"/>
      <c r="E22" s="692"/>
      <c r="F22" s="692"/>
      <c r="G22" s="692"/>
      <c r="H22" s="692"/>
      <c r="I22" s="692"/>
      <c r="J22" s="692"/>
      <c r="K22" s="692"/>
      <c r="L22" s="692"/>
      <c r="M22" s="692"/>
      <c r="N22" s="692"/>
      <c r="O22" s="692"/>
      <c r="P22" s="692"/>
      <c r="Q22" s="698"/>
      <c r="R22" s="699">
        <v>0</v>
      </c>
    </row>
    <row r="23" spans="1:18" ht="15.75">
      <c r="A23" s="801" t="s">
        <v>234</v>
      </c>
      <c r="B23" s="802"/>
      <c r="C23" s="802"/>
      <c r="D23" s="802"/>
      <c r="E23" s="802"/>
      <c r="F23" s="802"/>
      <c r="G23" s="802"/>
      <c r="H23" s="802"/>
      <c r="I23" s="802"/>
      <c r="J23" s="802"/>
      <c r="K23" s="802"/>
      <c r="L23" s="702"/>
      <c r="M23" s="702"/>
      <c r="N23" s="702"/>
      <c r="O23" s="702"/>
      <c r="P23" s="702"/>
      <c r="Q23" s="694"/>
      <c r="R23" s="697"/>
    </row>
    <row r="24" spans="1:18" ht="16.5" thickBot="1">
      <c r="A24" s="810" t="s">
        <v>235</v>
      </c>
      <c r="B24" s="811"/>
      <c r="C24" s="811"/>
      <c r="D24" s="669"/>
      <c r="E24" s="669"/>
      <c r="F24" s="669"/>
      <c r="G24" s="669"/>
      <c r="H24" s="669"/>
      <c r="I24" s="669"/>
      <c r="J24" s="669"/>
      <c r="K24" s="669"/>
      <c r="L24" s="669"/>
      <c r="M24" s="669"/>
      <c r="N24" s="669"/>
      <c r="O24" s="669"/>
      <c r="P24" s="669"/>
      <c r="Q24" s="694"/>
      <c r="R24" s="695">
        <v>0</v>
      </c>
    </row>
    <row r="25" spans="1:18" ht="16.5" thickBot="1">
      <c r="A25" s="798" t="s">
        <v>236</v>
      </c>
      <c r="B25" s="799"/>
      <c r="C25" s="799"/>
      <c r="D25" s="799"/>
      <c r="E25" s="799"/>
      <c r="F25" s="799"/>
      <c r="G25" s="799"/>
      <c r="H25" s="799"/>
      <c r="I25" s="799"/>
      <c r="J25" s="799"/>
      <c r="K25" s="799"/>
      <c r="L25" s="799"/>
      <c r="M25" s="799"/>
      <c r="N25" s="799"/>
      <c r="O25" s="799"/>
      <c r="P25" s="799"/>
      <c r="Q25" s="800"/>
      <c r="R25" s="703">
        <v>0</v>
      </c>
    </row>
    <row r="26" spans="1:18" ht="15.75">
      <c r="A26" s="801" t="s">
        <v>237</v>
      </c>
      <c r="B26" s="802"/>
      <c r="C26" s="802"/>
      <c r="D26" s="802"/>
      <c r="E26" s="802"/>
      <c r="F26" s="802"/>
      <c r="G26" s="802"/>
      <c r="H26" s="802"/>
      <c r="I26" s="802"/>
      <c r="J26" s="802"/>
      <c r="K26" s="802"/>
      <c r="L26" s="802"/>
      <c r="M26" s="802"/>
      <c r="N26" s="802"/>
      <c r="O26" s="802"/>
      <c r="P26" s="802"/>
      <c r="Q26" s="803"/>
      <c r="R26" s="697"/>
    </row>
    <row r="27" spans="1:18" ht="16.5" thickBot="1">
      <c r="A27" s="804" t="s">
        <v>238</v>
      </c>
      <c r="B27" s="805"/>
      <c r="C27" s="670"/>
      <c r="D27" s="670"/>
      <c r="E27" s="670"/>
      <c r="F27" s="670"/>
      <c r="G27" s="670"/>
      <c r="H27" s="670"/>
      <c r="I27" s="670"/>
      <c r="J27" s="670"/>
      <c r="K27" s="670"/>
      <c r="L27" s="670"/>
      <c r="M27" s="670"/>
      <c r="N27" s="670"/>
      <c r="O27" s="670"/>
      <c r="P27" s="670"/>
      <c r="Q27" s="704"/>
      <c r="R27" s="705">
        <v>0</v>
      </c>
    </row>
    <row r="28" spans="1:18" ht="17.25" thickBot="1" thickTop="1">
      <c r="A28" s="806" t="s">
        <v>27</v>
      </c>
      <c r="B28" s="807"/>
      <c r="C28" s="706"/>
      <c r="D28" s="706"/>
      <c r="E28" s="706"/>
      <c r="F28" s="706"/>
      <c r="G28" s="706"/>
      <c r="H28" s="706"/>
      <c r="I28" s="706"/>
      <c r="J28" s="706"/>
      <c r="K28" s="706"/>
      <c r="L28" s="706"/>
      <c r="M28" s="706"/>
      <c r="N28" s="706"/>
      <c r="O28" s="706"/>
      <c r="P28" s="706"/>
      <c r="Q28" s="707"/>
      <c r="R28" s="708">
        <f>SUM(R16:R27)</f>
        <v>0</v>
      </c>
    </row>
    <row r="29" spans="1:18" ht="17.25" thickBot="1" thickTop="1">
      <c r="A29" s="709" t="s">
        <v>239</v>
      </c>
      <c r="B29" s="710"/>
      <c r="C29" s="710"/>
      <c r="D29" s="710"/>
      <c r="E29" s="710"/>
      <c r="F29" s="710"/>
      <c r="G29" s="710"/>
      <c r="H29" s="710"/>
      <c r="I29" s="710"/>
      <c r="J29" s="710"/>
      <c r="K29" s="710"/>
      <c r="L29" s="710"/>
      <c r="M29" s="710"/>
      <c r="N29" s="710"/>
      <c r="O29" s="710"/>
      <c r="P29" s="710"/>
      <c r="Q29" s="710"/>
      <c r="R29" s="711">
        <f>R14-R28</f>
        <v>0</v>
      </c>
    </row>
    <row r="30" ht="16.5" thickTop="1"/>
  </sheetData>
  <sheetProtection/>
  <mergeCells count="22">
    <mergeCell ref="A2:R2"/>
    <mergeCell ref="A3:R3"/>
    <mergeCell ref="A4:R4"/>
    <mergeCell ref="G5:H5"/>
    <mergeCell ref="Q5:R5"/>
    <mergeCell ref="A6:C6"/>
    <mergeCell ref="A13:B13"/>
    <mergeCell ref="A14:D14"/>
    <mergeCell ref="A15:E15"/>
    <mergeCell ref="A16:J16"/>
    <mergeCell ref="A17:Q17"/>
    <mergeCell ref="A18:H18"/>
    <mergeCell ref="A25:Q25"/>
    <mergeCell ref="A26:Q26"/>
    <mergeCell ref="A27:B27"/>
    <mergeCell ref="A28:B28"/>
    <mergeCell ref="A19:K19"/>
    <mergeCell ref="A20:B20"/>
    <mergeCell ref="A21:K21"/>
    <mergeCell ref="A22:C22"/>
    <mergeCell ref="A23:K23"/>
    <mergeCell ref="A24:C24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7"/>
  <sheetViews>
    <sheetView zoomScale="75" zoomScaleNormal="75" zoomScalePageLayoutView="0" workbookViewId="0" topLeftCell="A1">
      <pane xSplit="1" ySplit="4" topLeftCell="C14" activePane="bottomRight" state="frozen"/>
      <selection pane="topLeft" activeCell="K56" sqref="K56"/>
      <selection pane="topRight" activeCell="K56" sqref="K56"/>
      <selection pane="bottomLeft" activeCell="K56" sqref="K56"/>
      <selection pane="bottomRight" activeCell="I22" sqref="I22"/>
    </sheetView>
  </sheetViews>
  <sheetFormatPr defaultColWidth="8.00390625" defaultRowHeight="12.75"/>
  <cols>
    <col min="1" max="1" width="72.421875" style="49" customWidth="1"/>
    <col min="2" max="13" width="12.7109375" style="49" customWidth="1"/>
    <col min="14" max="14" width="18.7109375" style="49" customWidth="1"/>
    <col min="15" max="15" width="17.140625" style="49" hidden="1" customWidth="1"/>
    <col min="16" max="16" width="16.57421875" style="49" hidden="1" customWidth="1"/>
    <col min="17" max="21" width="16.00390625" style="48" hidden="1" customWidth="1"/>
    <col min="22" max="22" width="8.00390625" style="49" customWidth="1"/>
    <col min="23" max="23" width="13.140625" style="48" customWidth="1"/>
    <col min="24" max="24" width="8.00390625" style="49" customWidth="1"/>
    <col min="25" max="25" width="13.140625" style="48" customWidth="1"/>
    <col min="26" max="16384" width="8.00390625" style="49" customWidth="1"/>
  </cols>
  <sheetData>
    <row r="1" spans="14:28" ht="26.25" customHeight="1" thickBot="1">
      <c r="N1" s="266" t="s">
        <v>242</v>
      </c>
      <c r="O1" s="267"/>
      <c r="U1" s="832"/>
      <c r="V1" s="832"/>
      <c r="W1" s="832"/>
      <c r="X1" s="832"/>
      <c r="Y1" s="832"/>
      <c r="Z1" s="832"/>
      <c r="AA1" s="832"/>
      <c r="AB1" s="832"/>
    </row>
    <row r="2" spans="1:21" ht="42.75" customHeight="1" thickBot="1" thickTop="1">
      <c r="A2" s="833" t="s">
        <v>216</v>
      </c>
      <c r="B2" s="834"/>
      <c r="C2" s="834"/>
      <c r="D2" s="834"/>
      <c r="E2" s="834"/>
      <c r="F2" s="834"/>
      <c r="G2" s="834"/>
      <c r="H2" s="834"/>
      <c r="I2" s="834"/>
      <c r="J2" s="834"/>
      <c r="K2" s="834"/>
      <c r="L2" s="834"/>
      <c r="M2" s="834"/>
      <c r="N2" s="834"/>
      <c r="O2" s="835"/>
      <c r="P2" s="151"/>
      <c r="Q2" s="164"/>
      <c r="R2" s="166"/>
      <c r="S2" s="166"/>
      <c r="T2" s="166"/>
      <c r="U2" s="167"/>
    </row>
    <row r="3" spans="1:21" ht="58.5" customHeight="1" thickBot="1" thickTop="1">
      <c r="A3" s="836" t="s">
        <v>207</v>
      </c>
      <c r="B3" s="837"/>
      <c r="C3" s="837"/>
      <c r="D3" s="837"/>
      <c r="E3" s="837"/>
      <c r="F3" s="837"/>
      <c r="G3" s="837"/>
      <c r="H3" s="837"/>
      <c r="I3" s="837"/>
      <c r="J3" s="837"/>
      <c r="K3" s="837"/>
      <c r="L3" s="837"/>
      <c r="M3" s="837"/>
      <c r="N3" s="837"/>
      <c r="O3" s="838"/>
      <c r="P3" s="148"/>
      <c r="Q3" s="165"/>
      <c r="R3" s="164"/>
      <c r="S3" s="164"/>
      <c r="T3" s="164"/>
      <c r="U3" s="152"/>
    </row>
    <row r="4" spans="1:21" ht="42" customHeight="1" thickBot="1" thickTop="1">
      <c r="A4" s="149" t="s">
        <v>28</v>
      </c>
      <c r="B4" s="612" t="s">
        <v>35</v>
      </c>
      <c r="C4" s="147" t="s">
        <v>36</v>
      </c>
      <c r="D4" s="147" t="s">
        <v>37</v>
      </c>
      <c r="E4" s="147" t="s">
        <v>38</v>
      </c>
      <c r="F4" s="147" t="s">
        <v>39</v>
      </c>
      <c r="G4" s="147" t="s">
        <v>40</v>
      </c>
      <c r="H4" s="147" t="s">
        <v>41</v>
      </c>
      <c r="I4" s="147" t="s">
        <v>42</v>
      </c>
      <c r="J4" s="147" t="s">
        <v>43</v>
      </c>
      <c r="K4" s="147" t="s">
        <v>44</v>
      </c>
      <c r="L4" s="147" t="s">
        <v>45</v>
      </c>
      <c r="M4" s="147" t="s">
        <v>46</v>
      </c>
      <c r="N4" s="150" t="s">
        <v>56</v>
      </c>
      <c r="O4" s="150" t="s">
        <v>24</v>
      </c>
      <c r="P4" s="618" t="s">
        <v>11</v>
      </c>
      <c r="Q4" s="269" t="s">
        <v>12</v>
      </c>
      <c r="R4" s="268" t="s">
        <v>0</v>
      </c>
      <c r="S4" s="269" t="s">
        <v>1</v>
      </c>
      <c r="T4" s="268" t="s">
        <v>47</v>
      </c>
      <c r="U4" s="269" t="s">
        <v>48</v>
      </c>
    </row>
    <row r="5" spans="1:21" ht="21.75" customHeight="1" thickBot="1" thickTop="1">
      <c r="A5" s="598" t="s">
        <v>2</v>
      </c>
      <c r="B5" s="599"/>
      <c r="C5" s="599"/>
      <c r="D5" s="599"/>
      <c r="E5" s="599"/>
      <c r="F5" s="599"/>
      <c r="G5" s="599"/>
      <c r="H5" s="599"/>
      <c r="I5" s="599"/>
      <c r="J5" s="599"/>
      <c r="K5" s="599"/>
      <c r="L5" s="599"/>
      <c r="M5" s="599"/>
      <c r="N5" s="600"/>
      <c r="O5" s="112"/>
      <c r="P5" s="619"/>
      <c r="Q5" s="159"/>
      <c r="R5" s="158"/>
      <c r="S5" s="159"/>
      <c r="T5" s="158"/>
      <c r="U5" s="159"/>
    </row>
    <row r="6" spans="1:21" ht="18.75" customHeight="1" thickTop="1">
      <c r="A6" s="613" t="s">
        <v>97</v>
      </c>
      <c r="B6" s="597">
        <f>B25-B7</f>
        <v>14004</v>
      </c>
      <c r="C6" s="597">
        <f aca="true" t="shared" si="0" ref="C6:M6">C25-C7</f>
        <v>14592</v>
      </c>
      <c r="D6" s="597">
        <f t="shared" si="0"/>
        <v>14004</v>
      </c>
      <c r="E6" s="597">
        <f t="shared" si="0"/>
        <v>14888</v>
      </c>
      <c r="F6" s="597">
        <f t="shared" si="0"/>
        <v>14004</v>
      </c>
      <c r="G6" s="597">
        <f t="shared" si="0"/>
        <v>14796</v>
      </c>
      <c r="H6" s="597">
        <f t="shared" si="0"/>
        <v>15793</v>
      </c>
      <c r="I6" s="597">
        <f t="shared" si="0"/>
        <v>15205</v>
      </c>
      <c r="J6" s="597">
        <f t="shared" si="0"/>
        <v>14004</v>
      </c>
      <c r="K6" s="597">
        <f t="shared" si="0"/>
        <v>14695</v>
      </c>
      <c r="L6" s="597">
        <f t="shared" si="0"/>
        <v>14300</v>
      </c>
      <c r="M6" s="597">
        <f t="shared" si="0"/>
        <v>14007</v>
      </c>
      <c r="N6" s="53">
        <f aca="true" t="shared" si="1" ref="N6:N13">B6+C6+D6+E6+F6+G6+H6+I6+J6+K6+L6+M6</f>
        <v>174292</v>
      </c>
      <c r="O6" s="113">
        <v>0</v>
      </c>
      <c r="P6" s="620" t="e">
        <f>'[3]I. mérleg '!H5</f>
        <v>#REF!</v>
      </c>
      <c r="Q6" s="157" t="e">
        <f aca="true" t="shared" si="2" ref="Q6:Q14">N6+P6</f>
        <v>#REF!</v>
      </c>
      <c r="R6" s="156" t="e">
        <f>'[3]I. mérleg '!J5</f>
        <v>#REF!</v>
      </c>
      <c r="S6" s="157" t="e">
        <f>Q6+R6</f>
        <v>#REF!</v>
      </c>
      <c r="T6" s="156" t="e">
        <f>'[3]I. mérleg '!L5</f>
        <v>#REF!</v>
      </c>
      <c r="U6" s="157" t="e">
        <f>S6+T6</f>
        <v>#REF!</v>
      </c>
    </row>
    <row r="7" spans="1:21" ht="18.75" customHeight="1">
      <c r="A7" s="228" t="s">
        <v>98</v>
      </c>
      <c r="B7" s="60">
        <v>1610</v>
      </c>
      <c r="C7" s="60">
        <v>1610</v>
      </c>
      <c r="D7" s="60">
        <v>1610</v>
      </c>
      <c r="E7" s="60">
        <v>1610</v>
      </c>
      <c r="F7" s="60">
        <v>1610</v>
      </c>
      <c r="G7" s="60">
        <v>818</v>
      </c>
      <c r="H7" s="60">
        <v>409</v>
      </c>
      <c r="I7" s="60">
        <v>409</v>
      </c>
      <c r="J7" s="60">
        <v>1610</v>
      </c>
      <c r="K7" s="60">
        <v>1610</v>
      </c>
      <c r="L7" s="60">
        <v>1610</v>
      </c>
      <c r="M7" s="60">
        <v>1610</v>
      </c>
      <c r="N7" s="52">
        <f t="shared" si="1"/>
        <v>16126</v>
      </c>
      <c r="O7" s="113"/>
      <c r="P7" s="620" t="e">
        <f>'[3]I. mérleg '!H6</f>
        <v>#REF!</v>
      </c>
      <c r="Q7" s="157" t="e">
        <f t="shared" si="2"/>
        <v>#REF!</v>
      </c>
      <c r="R7" s="156" t="e">
        <f>'[3]I. mérleg '!J6</f>
        <v>#REF!</v>
      </c>
      <c r="S7" s="157" t="e">
        <f aca="true" t="shared" si="3" ref="S7:S25">Q7+R7</f>
        <v>#REF!</v>
      </c>
      <c r="T7" s="156" t="e">
        <f>'[3]I. mérleg '!L6</f>
        <v>#REF!</v>
      </c>
      <c r="U7" s="157" t="e">
        <f aca="true" t="shared" si="4" ref="U7:U25">S7+T7</f>
        <v>#REF!</v>
      </c>
    </row>
    <row r="8" spans="1:21" ht="18.75" customHeight="1">
      <c r="A8" s="228" t="s">
        <v>99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52">
        <f t="shared" si="1"/>
        <v>0</v>
      </c>
      <c r="O8" s="113"/>
      <c r="P8" s="620">
        <v>0</v>
      </c>
      <c r="Q8" s="157">
        <f t="shared" si="2"/>
        <v>0</v>
      </c>
      <c r="R8" s="156">
        <v>0</v>
      </c>
      <c r="S8" s="157">
        <f t="shared" si="3"/>
        <v>0</v>
      </c>
      <c r="T8" s="156">
        <v>0</v>
      </c>
      <c r="U8" s="157">
        <f t="shared" si="4"/>
        <v>0</v>
      </c>
    </row>
    <row r="9" spans="1:21" ht="18.75" customHeight="1" hidden="1">
      <c r="A9" s="614" t="s">
        <v>99</v>
      </c>
      <c r="B9" s="60"/>
      <c r="C9" s="50"/>
      <c r="D9" s="50"/>
      <c r="E9" s="60"/>
      <c r="F9" s="50"/>
      <c r="G9" s="50"/>
      <c r="H9" s="50"/>
      <c r="I9" s="50"/>
      <c r="J9" s="50"/>
      <c r="K9" s="50"/>
      <c r="L9" s="50"/>
      <c r="M9" s="50"/>
      <c r="N9" s="52">
        <f t="shared" si="1"/>
        <v>0</v>
      </c>
      <c r="O9" s="113"/>
      <c r="P9" s="620">
        <v>0</v>
      </c>
      <c r="Q9" s="157">
        <f t="shared" si="2"/>
        <v>0</v>
      </c>
      <c r="R9" s="156">
        <v>0</v>
      </c>
      <c r="S9" s="157">
        <f t="shared" si="3"/>
        <v>0</v>
      </c>
      <c r="T9" s="156">
        <v>0</v>
      </c>
      <c r="U9" s="157">
        <f t="shared" si="4"/>
        <v>0</v>
      </c>
    </row>
    <row r="10" spans="1:21" ht="18.75" customHeight="1">
      <c r="A10" s="596" t="s">
        <v>100</v>
      </c>
      <c r="B10" s="6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2">
        <f t="shared" si="1"/>
        <v>0</v>
      </c>
      <c r="O10" s="113"/>
      <c r="P10" s="620">
        <v>0</v>
      </c>
      <c r="Q10" s="157">
        <f t="shared" si="2"/>
        <v>0</v>
      </c>
      <c r="R10" s="156">
        <v>0</v>
      </c>
      <c r="S10" s="157">
        <f t="shared" si="3"/>
        <v>0</v>
      </c>
      <c r="T10" s="156">
        <v>0</v>
      </c>
      <c r="U10" s="157">
        <f t="shared" si="4"/>
        <v>0</v>
      </c>
    </row>
    <row r="11" spans="1:21" ht="18.75" customHeight="1">
      <c r="A11" s="596" t="s">
        <v>101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52">
        <f t="shared" si="1"/>
        <v>0</v>
      </c>
      <c r="O11" s="113"/>
      <c r="P11" s="620">
        <v>0</v>
      </c>
      <c r="Q11" s="157">
        <f t="shared" si="2"/>
        <v>0</v>
      </c>
      <c r="R11" s="156">
        <v>0</v>
      </c>
      <c r="S11" s="157">
        <f t="shared" si="3"/>
        <v>0</v>
      </c>
      <c r="T11" s="156">
        <v>0</v>
      </c>
      <c r="U11" s="157">
        <f t="shared" si="4"/>
        <v>0</v>
      </c>
    </row>
    <row r="12" spans="1:21" ht="18.75" customHeight="1">
      <c r="A12" s="596" t="s">
        <v>102</v>
      </c>
      <c r="B12" s="60"/>
      <c r="C12" s="50"/>
      <c r="D12" s="50"/>
      <c r="E12" s="60"/>
      <c r="F12" s="51"/>
      <c r="G12" s="50"/>
      <c r="H12" s="50"/>
      <c r="I12" s="50"/>
      <c r="J12" s="50"/>
      <c r="K12" s="50"/>
      <c r="L12" s="50"/>
      <c r="M12" s="50"/>
      <c r="N12" s="52">
        <f t="shared" si="1"/>
        <v>0</v>
      </c>
      <c r="O12" s="113"/>
      <c r="P12" s="620">
        <v>0</v>
      </c>
      <c r="Q12" s="157">
        <f t="shared" si="2"/>
        <v>0</v>
      </c>
      <c r="R12" s="156">
        <v>0</v>
      </c>
      <c r="S12" s="157">
        <f t="shared" si="3"/>
        <v>0</v>
      </c>
      <c r="T12" s="156">
        <v>0</v>
      </c>
      <c r="U12" s="157">
        <f t="shared" si="4"/>
        <v>0</v>
      </c>
    </row>
    <row r="13" spans="1:21" ht="18.75" customHeight="1" thickBot="1">
      <c r="A13" s="615" t="s">
        <v>194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52">
        <f t="shared" si="1"/>
        <v>0</v>
      </c>
      <c r="O13" s="113"/>
      <c r="P13" s="620">
        <v>0</v>
      </c>
      <c r="Q13" s="157">
        <f t="shared" si="2"/>
        <v>0</v>
      </c>
      <c r="R13" s="156">
        <v>0</v>
      </c>
      <c r="S13" s="157">
        <f t="shared" si="3"/>
        <v>0</v>
      </c>
      <c r="T13" s="156">
        <v>0</v>
      </c>
      <c r="U13" s="157">
        <f t="shared" si="4"/>
        <v>0</v>
      </c>
    </row>
    <row r="14" spans="1:21" ht="39" customHeight="1" thickBot="1">
      <c r="A14" s="601" t="s">
        <v>21</v>
      </c>
      <c r="B14" s="602">
        <f aca="true" t="shared" si="5" ref="B14:O14">SUM(B6:B13)</f>
        <v>15614</v>
      </c>
      <c r="C14" s="603">
        <f t="shared" si="5"/>
        <v>16202</v>
      </c>
      <c r="D14" s="603">
        <f t="shared" si="5"/>
        <v>15614</v>
      </c>
      <c r="E14" s="603">
        <f t="shared" si="5"/>
        <v>16498</v>
      </c>
      <c r="F14" s="603">
        <f t="shared" si="5"/>
        <v>15614</v>
      </c>
      <c r="G14" s="603">
        <f t="shared" si="5"/>
        <v>15614</v>
      </c>
      <c r="H14" s="603">
        <f t="shared" si="5"/>
        <v>16202</v>
      </c>
      <c r="I14" s="603">
        <f t="shared" si="5"/>
        <v>15614</v>
      </c>
      <c r="J14" s="603">
        <f t="shared" si="5"/>
        <v>15614</v>
      </c>
      <c r="K14" s="603">
        <f t="shared" si="5"/>
        <v>16305</v>
      </c>
      <c r="L14" s="603">
        <f t="shared" si="5"/>
        <v>15910</v>
      </c>
      <c r="M14" s="603">
        <f t="shared" si="5"/>
        <v>15617</v>
      </c>
      <c r="N14" s="604">
        <f t="shared" si="5"/>
        <v>190418</v>
      </c>
      <c r="O14" s="114">
        <f t="shared" si="5"/>
        <v>0</v>
      </c>
      <c r="P14" s="621">
        <f>'[3]I. mérleg '!H12</f>
        <v>0</v>
      </c>
      <c r="Q14" s="114">
        <f t="shared" si="2"/>
        <v>190418</v>
      </c>
      <c r="R14" s="153">
        <f>'[3]I. mérleg '!J12</f>
        <v>0</v>
      </c>
      <c r="S14" s="114">
        <f t="shared" si="3"/>
        <v>190418</v>
      </c>
      <c r="T14" s="153">
        <f>'[3]I. mérleg '!L12</f>
        <v>0</v>
      </c>
      <c r="U14" s="114">
        <f t="shared" si="4"/>
        <v>190418</v>
      </c>
    </row>
    <row r="15" spans="1:21" ht="16.5" thickBot="1">
      <c r="A15" s="605" t="s">
        <v>22</v>
      </c>
      <c r="B15" s="606"/>
      <c r="C15" s="607"/>
      <c r="D15" s="607"/>
      <c r="E15" s="607"/>
      <c r="F15" s="608"/>
      <c r="G15" s="607"/>
      <c r="H15" s="607"/>
      <c r="I15" s="607"/>
      <c r="J15" s="607"/>
      <c r="K15" s="607"/>
      <c r="L15" s="607"/>
      <c r="M15" s="607"/>
      <c r="N15" s="609"/>
      <c r="O15" s="115"/>
      <c r="P15" s="622"/>
      <c r="Q15" s="161"/>
      <c r="R15" s="160"/>
      <c r="S15" s="168">
        <f t="shared" si="3"/>
        <v>0</v>
      </c>
      <c r="T15" s="160"/>
      <c r="U15" s="168">
        <f t="shared" si="4"/>
        <v>0</v>
      </c>
    </row>
    <row r="16" spans="1:21" ht="16.5" thickTop="1">
      <c r="A16" s="616" t="s">
        <v>93</v>
      </c>
      <c r="B16" s="597">
        <v>8828</v>
      </c>
      <c r="C16" s="597">
        <v>8828</v>
      </c>
      <c r="D16" s="597">
        <v>8828</v>
      </c>
      <c r="E16" s="597">
        <v>8828</v>
      </c>
      <c r="F16" s="597">
        <v>8828</v>
      </c>
      <c r="G16" s="597">
        <v>8828</v>
      </c>
      <c r="H16" s="597">
        <v>8828</v>
      </c>
      <c r="I16" s="597">
        <v>8828</v>
      </c>
      <c r="J16" s="597">
        <v>8828</v>
      </c>
      <c r="K16" s="597">
        <v>8936</v>
      </c>
      <c r="L16" s="597">
        <v>8828</v>
      </c>
      <c r="M16" s="597">
        <v>8830</v>
      </c>
      <c r="N16" s="53">
        <f aca="true" t="shared" si="6" ref="N16:N24">B16+C16+D16+E16+F16+G16+H16+I16+J16+K16+L16+M16</f>
        <v>106046</v>
      </c>
      <c r="O16" s="115">
        <v>0</v>
      </c>
      <c r="P16" s="620" t="e">
        <f>'[3]I. mérleg '!T5</f>
        <v>#REF!</v>
      </c>
      <c r="Q16" s="157" t="e">
        <f aca="true" t="shared" si="7" ref="Q16:Q25">N16+P16</f>
        <v>#REF!</v>
      </c>
      <c r="R16" s="156" t="e">
        <f>'[3]I. mérleg '!V5</f>
        <v>#REF!</v>
      </c>
      <c r="S16" s="157" t="e">
        <f t="shared" si="3"/>
        <v>#REF!</v>
      </c>
      <c r="T16" s="156" t="e">
        <f>'[3]I. mérleg '!X5</f>
        <v>#REF!</v>
      </c>
      <c r="U16" s="157" t="e">
        <f t="shared" si="4"/>
        <v>#REF!</v>
      </c>
    </row>
    <row r="17" spans="1:21" ht="20.25" customHeight="1">
      <c r="A17" s="596" t="s">
        <v>94</v>
      </c>
      <c r="B17" s="60">
        <v>2336</v>
      </c>
      <c r="C17" s="60">
        <f>2336+588</f>
        <v>2924</v>
      </c>
      <c r="D17" s="60">
        <v>2336</v>
      </c>
      <c r="E17" s="60">
        <f>2336+588</f>
        <v>2924</v>
      </c>
      <c r="F17" s="60">
        <v>2336</v>
      </c>
      <c r="G17" s="60">
        <v>2336</v>
      </c>
      <c r="H17" s="60">
        <f>2336+588</f>
        <v>2924</v>
      </c>
      <c r="I17" s="60">
        <v>2336</v>
      </c>
      <c r="J17" s="60">
        <v>2336</v>
      </c>
      <c r="K17" s="60">
        <f>2336+588-5</f>
        <v>2919</v>
      </c>
      <c r="L17" s="60">
        <v>2336</v>
      </c>
      <c r="M17" s="60">
        <v>2336</v>
      </c>
      <c r="N17" s="53">
        <f t="shared" si="6"/>
        <v>30379</v>
      </c>
      <c r="O17" s="113">
        <v>0</v>
      </c>
      <c r="P17" s="620" t="e">
        <f>'[3]I. mérleg '!T6</f>
        <v>#REF!</v>
      </c>
      <c r="Q17" s="157" t="e">
        <f t="shared" si="7"/>
        <v>#REF!</v>
      </c>
      <c r="R17" s="156" t="e">
        <f>'[3]I. mérleg '!V6</f>
        <v>#REF!</v>
      </c>
      <c r="S17" s="157" t="e">
        <f t="shared" si="3"/>
        <v>#REF!</v>
      </c>
      <c r="T17" s="156" t="e">
        <f>'[3]I. mérleg '!X6</f>
        <v>#REF!</v>
      </c>
      <c r="U17" s="157" t="e">
        <f t="shared" si="4"/>
        <v>#REF!</v>
      </c>
    </row>
    <row r="18" spans="1:21" ht="20.25" customHeight="1">
      <c r="A18" s="596" t="s">
        <v>95</v>
      </c>
      <c r="B18" s="60">
        <v>4450</v>
      </c>
      <c r="C18" s="60">
        <v>4450</v>
      </c>
      <c r="D18" s="60">
        <v>4450</v>
      </c>
      <c r="E18" s="60">
        <v>4450</v>
      </c>
      <c r="F18" s="60">
        <v>4450</v>
      </c>
      <c r="G18" s="60">
        <v>4450</v>
      </c>
      <c r="H18" s="60">
        <v>4450</v>
      </c>
      <c r="I18" s="60">
        <v>4450</v>
      </c>
      <c r="J18" s="60">
        <v>4450</v>
      </c>
      <c r="K18" s="60">
        <v>4450</v>
      </c>
      <c r="L18" s="60">
        <v>4450</v>
      </c>
      <c r="M18" s="60">
        <v>4451</v>
      </c>
      <c r="N18" s="53">
        <f t="shared" si="6"/>
        <v>53401</v>
      </c>
      <c r="O18" s="113"/>
      <c r="P18" s="620">
        <v>0</v>
      </c>
      <c r="Q18" s="157">
        <f t="shared" si="7"/>
        <v>53401</v>
      </c>
      <c r="R18" s="156">
        <v>0</v>
      </c>
      <c r="S18" s="157">
        <f t="shared" si="3"/>
        <v>53401</v>
      </c>
      <c r="T18" s="156" t="e">
        <f>'[3]I. mérleg '!#REF!</f>
        <v>#REF!</v>
      </c>
      <c r="U18" s="157" t="e">
        <f t="shared" si="4"/>
        <v>#REF!</v>
      </c>
    </row>
    <row r="19" spans="1:21" ht="20.25" customHeight="1">
      <c r="A19" s="617" t="s">
        <v>96</v>
      </c>
      <c r="B19" s="6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3">
        <f t="shared" si="6"/>
        <v>0</v>
      </c>
      <c r="O19" s="113">
        <v>0</v>
      </c>
      <c r="P19" s="620">
        <v>0</v>
      </c>
      <c r="Q19" s="157">
        <f t="shared" si="7"/>
        <v>0</v>
      </c>
      <c r="R19" s="156">
        <v>0</v>
      </c>
      <c r="S19" s="157">
        <f t="shared" si="3"/>
        <v>0</v>
      </c>
      <c r="T19" s="156" t="e">
        <f>'[3]I. mérleg '!#REF!</f>
        <v>#REF!</v>
      </c>
      <c r="U19" s="157" t="e">
        <f t="shared" si="4"/>
        <v>#REF!</v>
      </c>
    </row>
    <row r="20" spans="1:21" ht="20.25" customHeight="1" hidden="1">
      <c r="A20" s="270" t="s">
        <v>10</v>
      </c>
      <c r="B20" s="6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3">
        <f t="shared" si="6"/>
        <v>0</v>
      </c>
      <c r="O20" s="113">
        <v>0</v>
      </c>
      <c r="P20" s="620">
        <v>0</v>
      </c>
      <c r="Q20" s="157">
        <f t="shared" si="7"/>
        <v>0</v>
      </c>
      <c r="R20" s="156">
        <v>0</v>
      </c>
      <c r="S20" s="157">
        <f t="shared" si="3"/>
        <v>0</v>
      </c>
      <c r="T20" s="156" t="e">
        <f>'[3]I. mérleg '!#REF!</f>
        <v>#REF!</v>
      </c>
      <c r="U20" s="157" t="e">
        <f t="shared" si="4"/>
        <v>#REF!</v>
      </c>
    </row>
    <row r="21" spans="1:21" ht="18.75" customHeight="1">
      <c r="A21" s="596" t="s">
        <v>103</v>
      </c>
      <c r="B21" s="60"/>
      <c r="C21" s="60"/>
      <c r="D21" s="60"/>
      <c r="E21" s="60">
        <v>296</v>
      </c>
      <c r="F21" s="60"/>
      <c r="G21" s="60"/>
      <c r="H21" s="60"/>
      <c r="I21" s="60"/>
      <c r="J21" s="60"/>
      <c r="K21" s="60"/>
      <c r="L21" s="60">
        <v>296</v>
      </c>
      <c r="M21" s="60"/>
      <c r="N21" s="53">
        <f t="shared" si="6"/>
        <v>592</v>
      </c>
      <c r="O21" s="113">
        <v>0</v>
      </c>
      <c r="P21" s="620">
        <v>0</v>
      </c>
      <c r="Q21" s="157">
        <f t="shared" si="7"/>
        <v>592</v>
      </c>
      <c r="R21" s="156">
        <v>0</v>
      </c>
      <c r="S21" s="157">
        <f t="shared" si="3"/>
        <v>592</v>
      </c>
      <c r="T21" s="156" t="e">
        <f>'[3]I. mérleg '!#REF!</f>
        <v>#REF!</v>
      </c>
      <c r="U21" s="157" t="e">
        <f t="shared" si="4"/>
        <v>#REF!</v>
      </c>
    </row>
    <row r="22" spans="1:21" ht="20.25" customHeight="1">
      <c r="A22" s="596" t="s">
        <v>104</v>
      </c>
      <c r="B22" s="6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3">
        <f t="shared" si="6"/>
        <v>0</v>
      </c>
      <c r="O22" s="113">
        <v>0</v>
      </c>
      <c r="P22" s="620">
        <v>0</v>
      </c>
      <c r="Q22" s="157">
        <f t="shared" si="7"/>
        <v>0</v>
      </c>
      <c r="R22" s="156">
        <v>0</v>
      </c>
      <c r="S22" s="157">
        <f t="shared" si="3"/>
        <v>0</v>
      </c>
      <c r="T22" s="156" t="e">
        <f>'[3]I. mérleg '!#REF!</f>
        <v>#REF!</v>
      </c>
      <c r="U22" s="157" t="e">
        <f t="shared" si="4"/>
        <v>#REF!</v>
      </c>
    </row>
    <row r="23" spans="1:21" ht="20.25" customHeight="1">
      <c r="A23" s="596" t="s">
        <v>105</v>
      </c>
      <c r="B23" s="6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3">
        <f t="shared" si="6"/>
        <v>0</v>
      </c>
      <c r="O23" s="113">
        <v>0</v>
      </c>
      <c r="P23" s="620">
        <v>0</v>
      </c>
      <c r="Q23" s="157">
        <f t="shared" si="7"/>
        <v>0</v>
      </c>
      <c r="R23" s="156">
        <v>0</v>
      </c>
      <c r="S23" s="157">
        <f t="shared" si="3"/>
        <v>0</v>
      </c>
      <c r="T23" s="156" t="e">
        <f>'[3]I. mérleg '!#REF!</f>
        <v>#REF!</v>
      </c>
      <c r="U23" s="157" t="e">
        <f t="shared" si="4"/>
        <v>#REF!</v>
      </c>
    </row>
    <row r="24" spans="1:21" ht="20.25" customHeight="1" thickBot="1">
      <c r="A24" s="615" t="s">
        <v>198</v>
      </c>
      <c r="B24" s="6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3">
        <f t="shared" si="6"/>
        <v>0</v>
      </c>
      <c r="O24" s="113">
        <v>0</v>
      </c>
      <c r="P24" s="620">
        <v>0</v>
      </c>
      <c r="Q24" s="157">
        <f t="shared" si="7"/>
        <v>0</v>
      </c>
      <c r="R24" s="156">
        <v>0</v>
      </c>
      <c r="S24" s="157">
        <f t="shared" si="3"/>
        <v>0</v>
      </c>
      <c r="T24" s="156" t="e">
        <f>'[3]I. mérleg '!#REF!</f>
        <v>#REF!</v>
      </c>
      <c r="U24" s="157" t="e">
        <f t="shared" si="4"/>
        <v>#REF!</v>
      </c>
    </row>
    <row r="25" spans="1:21" ht="39" customHeight="1" thickBot="1">
      <c r="A25" s="605" t="s">
        <v>79</v>
      </c>
      <c r="B25" s="610">
        <f aca="true" t="shared" si="8" ref="B25:O25">SUM(B16:B24)</f>
        <v>15614</v>
      </c>
      <c r="C25" s="610">
        <f t="shared" si="8"/>
        <v>16202</v>
      </c>
      <c r="D25" s="610">
        <f t="shared" si="8"/>
        <v>15614</v>
      </c>
      <c r="E25" s="610">
        <f t="shared" si="8"/>
        <v>16498</v>
      </c>
      <c r="F25" s="610">
        <f t="shared" si="8"/>
        <v>15614</v>
      </c>
      <c r="G25" s="610">
        <f t="shared" si="8"/>
        <v>15614</v>
      </c>
      <c r="H25" s="610">
        <f t="shared" si="8"/>
        <v>16202</v>
      </c>
      <c r="I25" s="610">
        <f t="shared" si="8"/>
        <v>15614</v>
      </c>
      <c r="J25" s="610">
        <f t="shared" si="8"/>
        <v>15614</v>
      </c>
      <c r="K25" s="610">
        <f t="shared" si="8"/>
        <v>16305</v>
      </c>
      <c r="L25" s="610">
        <f t="shared" si="8"/>
        <v>15910</v>
      </c>
      <c r="M25" s="611">
        <f t="shared" si="8"/>
        <v>15617</v>
      </c>
      <c r="N25" s="609">
        <f t="shared" si="8"/>
        <v>190418</v>
      </c>
      <c r="O25" s="116">
        <f t="shared" si="8"/>
        <v>0</v>
      </c>
      <c r="P25" s="623">
        <f>'[3]I. mérleg '!T12</f>
        <v>0</v>
      </c>
      <c r="Q25" s="116">
        <f t="shared" si="7"/>
        <v>190418</v>
      </c>
      <c r="R25" s="154">
        <f>'[3]I. mérleg '!V12</f>
        <v>0</v>
      </c>
      <c r="S25" s="116">
        <f t="shared" si="3"/>
        <v>190418</v>
      </c>
      <c r="T25" s="154">
        <f>'[3]I. mérleg '!X12</f>
        <v>0</v>
      </c>
      <c r="U25" s="116">
        <f t="shared" si="4"/>
        <v>190418</v>
      </c>
    </row>
    <row r="26" spans="14:15" ht="16.5" thickTop="1">
      <c r="N26" s="48"/>
      <c r="O26" s="48"/>
    </row>
    <row r="27" spans="13:15" ht="15.75">
      <c r="M27" s="48"/>
      <c r="N27" s="48"/>
      <c r="O27" s="48"/>
    </row>
  </sheetData>
  <sheetProtection/>
  <mergeCells count="3">
    <mergeCell ref="U1:AB1"/>
    <mergeCell ref="A2:O2"/>
    <mergeCell ref="A3:O3"/>
  </mergeCells>
  <printOptions horizontalCentered="1"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W16"/>
  <sheetViews>
    <sheetView zoomScalePageLayoutView="0" workbookViewId="0" topLeftCell="A1">
      <selection activeCell="X10" sqref="X10"/>
    </sheetView>
  </sheetViews>
  <sheetFormatPr defaultColWidth="9.140625" defaultRowHeight="12.75"/>
  <cols>
    <col min="1" max="1" width="32.00390625" style="262" customWidth="1"/>
    <col min="2" max="2" width="17.421875" style="262" customWidth="1"/>
    <col min="3" max="3" width="15.57421875" style="712" hidden="1" customWidth="1"/>
    <col min="4" max="4" width="15.57421875" style="262" bestFit="1" customWidth="1"/>
    <col min="5" max="6" width="14.7109375" style="262" customWidth="1"/>
    <col min="7" max="7" width="15.57421875" style="262" bestFit="1" customWidth="1"/>
    <col min="8" max="18" width="14.7109375" style="262" hidden="1" customWidth="1"/>
    <col min="19" max="19" width="14.8515625" style="262" hidden="1" customWidth="1"/>
    <col min="20" max="21" width="14.7109375" style="262" hidden="1" customWidth="1"/>
    <col min="22" max="16384" width="9.140625" style="262" customWidth="1"/>
  </cols>
  <sheetData>
    <row r="1" spans="5:7" ht="16.5" thickBot="1">
      <c r="E1" s="261"/>
      <c r="F1" s="261"/>
      <c r="G1" s="261" t="s">
        <v>243</v>
      </c>
    </row>
    <row r="2" spans="1:21" ht="30" customHeight="1" thickBot="1" thickTop="1">
      <c r="A2" s="844" t="s">
        <v>216</v>
      </c>
      <c r="B2" s="845"/>
      <c r="C2" s="845"/>
      <c r="D2" s="845"/>
      <c r="E2" s="845"/>
      <c r="F2" s="845"/>
      <c r="G2" s="736"/>
      <c r="H2" s="736"/>
      <c r="I2" s="736"/>
      <c r="J2" s="736"/>
      <c r="K2" s="736"/>
      <c r="L2" s="736"/>
      <c r="M2" s="736"/>
      <c r="N2" s="736"/>
      <c r="O2" s="736"/>
      <c r="P2" s="736"/>
      <c r="Q2" s="736"/>
      <c r="R2" s="736"/>
      <c r="S2" s="736"/>
      <c r="T2" s="736"/>
      <c r="U2" s="737"/>
    </row>
    <row r="3" spans="1:21" ht="30" customHeight="1" thickBot="1" thickTop="1">
      <c r="A3" s="839" t="s">
        <v>87</v>
      </c>
      <c r="B3" s="840"/>
      <c r="C3" s="840"/>
      <c r="D3" s="840"/>
      <c r="E3" s="840"/>
      <c r="F3" s="840"/>
      <c r="G3" s="840"/>
      <c r="H3" s="840"/>
      <c r="I3" s="840"/>
      <c r="J3" s="840"/>
      <c r="K3" s="840"/>
      <c r="L3" s="840"/>
      <c r="M3" s="840"/>
      <c r="N3" s="840"/>
      <c r="O3" s="840"/>
      <c r="P3" s="840"/>
      <c r="Q3" s="840"/>
      <c r="R3" s="840"/>
      <c r="S3" s="840"/>
      <c r="T3" s="840"/>
      <c r="U3" s="841"/>
    </row>
    <row r="4" spans="1:21" ht="17.25" thickBot="1" thickTop="1">
      <c r="A4" s="247"/>
      <c r="B4" s="253" t="s">
        <v>28</v>
      </c>
      <c r="C4" s="58">
        <v>2013</v>
      </c>
      <c r="D4" s="58" t="s">
        <v>261</v>
      </c>
      <c r="E4" s="58" t="s">
        <v>269</v>
      </c>
      <c r="F4" s="58" t="s">
        <v>270</v>
      </c>
      <c r="G4" s="58" t="s">
        <v>271</v>
      </c>
      <c r="H4" s="58">
        <v>2016</v>
      </c>
      <c r="I4" s="58">
        <v>2017</v>
      </c>
      <c r="J4" s="58">
        <v>2018</v>
      </c>
      <c r="K4" s="58">
        <v>2019</v>
      </c>
      <c r="L4" s="58">
        <v>2020</v>
      </c>
      <c r="M4" s="58">
        <v>2021</v>
      </c>
      <c r="N4" s="58">
        <v>2022</v>
      </c>
      <c r="O4" s="58">
        <v>2023</v>
      </c>
      <c r="P4" s="58">
        <v>2024</v>
      </c>
      <c r="Q4" s="58">
        <v>2025</v>
      </c>
      <c r="R4" s="58">
        <v>2026</v>
      </c>
      <c r="S4" s="58">
        <v>2027</v>
      </c>
      <c r="T4" s="59">
        <v>2028</v>
      </c>
      <c r="U4" s="713" t="s">
        <v>14</v>
      </c>
    </row>
    <row r="5" spans="1:21" ht="16.5" thickTop="1">
      <c r="A5" s="248"/>
      <c r="B5" s="254"/>
      <c r="C5" s="57"/>
      <c r="D5" s="57"/>
      <c r="E5" s="842"/>
      <c r="F5" s="842"/>
      <c r="G5" s="842"/>
      <c r="H5" s="842"/>
      <c r="I5" s="842"/>
      <c r="J5" s="842"/>
      <c r="K5" s="842"/>
      <c r="L5" s="842"/>
      <c r="M5" s="842"/>
      <c r="N5" s="842"/>
      <c r="O5" s="842"/>
      <c r="P5" s="842"/>
      <c r="Q5" s="842"/>
      <c r="R5" s="842"/>
      <c r="S5" s="842"/>
      <c r="T5" s="842"/>
      <c r="U5" s="843"/>
    </row>
    <row r="6" spans="1:21" ht="15.75">
      <c r="A6" s="249" t="s">
        <v>53</v>
      </c>
      <c r="B6" s="255"/>
      <c r="C6" s="242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54"/>
      <c r="U6" s="714"/>
    </row>
    <row r="7" spans="1:21" ht="15.75">
      <c r="A7" s="250" t="s">
        <v>54</v>
      </c>
      <c r="B7" s="256" t="s">
        <v>73</v>
      </c>
      <c r="C7" s="244">
        <v>850000</v>
      </c>
      <c r="D7" s="715">
        <v>0</v>
      </c>
      <c r="E7" s="715">
        <v>0</v>
      </c>
      <c r="F7" s="715">
        <v>0</v>
      </c>
      <c r="G7" s="716">
        <v>0</v>
      </c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55"/>
      <c r="U7" s="714"/>
    </row>
    <row r="8" spans="1:21" ht="15.75">
      <c r="A8" s="250" t="s">
        <v>72</v>
      </c>
      <c r="B8" s="256" t="s">
        <v>73</v>
      </c>
      <c r="C8" s="245">
        <v>169665.1318078148</v>
      </c>
      <c r="D8" s="715">
        <v>0</v>
      </c>
      <c r="E8" s="715">
        <v>0</v>
      </c>
      <c r="F8" s="715">
        <v>0</v>
      </c>
      <c r="G8" s="716">
        <v>0</v>
      </c>
      <c r="H8" s="45">
        <f>'[1]Munka1'!$D$61</f>
        <v>210548.70479999998</v>
      </c>
      <c r="I8" s="45">
        <f>'[1]Munka1'!$D$61</f>
        <v>210548.70479999998</v>
      </c>
      <c r="J8" s="45">
        <f>'[1]Munka1'!$D$61</f>
        <v>210548.70479999998</v>
      </c>
      <c r="K8" s="45">
        <f>'[1]Munka1'!$D$61</f>
        <v>210548.70479999998</v>
      </c>
      <c r="L8" s="45">
        <f>'[1]Munka1'!$D$61</f>
        <v>210548.70479999998</v>
      </c>
      <c r="M8" s="45">
        <f>'[1]Munka1'!$D$61</f>
        <v>210548.70479999998</v>
      </c>
      <c r="N8" s="45">
        <f>'[1]Munka1'!$D$61</f>
        <v>210548.70479999998</v>
      </c>
      <c r="O8" s="45">
        <f>'[1]Munka1'!$D$61</f>
        <v>210548.70479999998</v>
      </c>
      <c r="P8" s="45">
        <f>'[1]Munka1'!$D$61</f>
        <v>210548.70479999998</v>
      </c>
      <c r="Q8" s="45">
        <f>'[1]Munka1'!$D$61</f>
        <v>210548.70479999998</v>
      </c>
      <c r="R8" s="45">
        <f>'[1]Munka1'!$D$61</f>
        <v>210548.70479999998</v>
      </c>
      <c r="S8" s="45">
        <f>'[1]Munka1'!$D$61</f>
        <v>210548.70479999998</v>
      </c>
      <c r="T8" s="55">
        <f>'[1]Munka1'!$D$61</f>
        <v>210548.70479999998</v>
      </c>
      <c r="U8" s="714">
        <f>SUM(H8:T8)</f>
        <v>2737133.1624</v>
      </c>
    </row>
    <row r="9" spans="1:21" ht="15.75">
      <c r="A9" s="250" t="s">
        <v>272</v>
      </c>
      <c r="B9" s="256" t="s">
        <v>73</v>
      </c>
      <c r="C9" s="173">
        <v>0</v>
      </c>
      <c r="D9" s="717">
        <v>0</v>
      </c>
      <c r="E9" s="717">
        <v>0</v>
      </c>
      <c r="F9" s="717">
        <v>0</v>
      </c>
      <c r="G9" s="716">
        <v>0</v>
      </c>
      <c r="H9" s="45">
        <v>54794.34413562958</v>
      </c>
      <c r="I9" s="45">
        <v>54794.34413562958</v>
      </c>
      <c r="J9" s="45">
        <v>54794.34413562958</v>
      </c>
      <c r="K9" s="45">
        <v>54794.34413562958</v>
      </c>
      <c r="L9" s="45">
        <v>54794.34413562958</v>
      </c>
      <c r="M9" s="45">
        <v>54794.34413562958</v>
      </c>
      <c r="N9" s="45">
        <v>54794.34413562958</v>
      </c>
      <c r="O9" s="45">
        <v>54794.34413562958</v>
      </c>
      <c r="P9" s="45">
        <v>54794.34413562958</v>
      </c>
      <c r="Q9" s="45">
        <v>54794.34413562958</v>
      </c>
      <c r="R9" s="45">
        <v>54794.34413562958</v>
      </c>
      <c r="S9" s="45">
        <v>54794.34413562958</v>
      </c>
      <c r="T9" s="55">
        <v>54794.34413562958</v>
      </c>
      <c r="U9" s="714">
        <f>SUM(H9:T9)</f>
        <v>712326.4737631846</v>
      </c>
    </row>
    <row r="10" spans="1:23" s="720" customFormat="1" ht="15.75">
      <c r="A10" s="251" t="s">
        <v>55</v>
      </c>
      <c r="B10" s="256" t="s">
        <v>74</v>
      </c>
      <c r="C10" s="245">
        <v>62144.34413562958</v>
      </c>
      <c r="D10" s="717">
        <v>0</v>
      </c>
      <c r="E10" s="717">
        <v>0</v>
      </c>
      <c r="F10" s="717">
        <v>0</v>
      </c>
      <c r="G10" s="716">
        <v>0</v>
      </c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2"/>
      <c r="U10" s="718">
        <f>SUM(H10:T10)</f>
        <v>0</v>
      </c>
      <c r="V10" s="719"/>
      <c r="W10" s="719"/>
    </row>
    <row r="11" spans="1:21" s="720" customFormat="1" ht="15.75">
      <c r="A11" s="252" t="s">
        <v>52</v>
      </c>
      <c r="B11" s="257"/>
      <c r="C11" s="246"/>
      <c r="D11" s="174"/>
      <c r="E11" s="174"/>
      <c r="F11" s="174"/>
      <c r="G11" s="721"/>
      <c r="H11" s="722"/>
      <c r="I11" s="722"/>
      <c r="J11" s="722"/>
      <c r="K11" s="722"/>
      <c r="L11" s="722"/>
      <c r="M11" s="722"/>
      <c r="N11" s="722"/>
      <c r="O11" s="722"/>
      <c r="P11" s="722"/>
      <c r="Q11" s="722"/>
      <c r="R11" s="722"/>
      <c r="S11" s="722"/>
      <c r="T11" s="723"/>
      <c r="U11" s="724">
        <f>SUM(H11:T11)</f>
        <v>0</v>
      </c>
    </row>
    <row r="12" spans="1:21" s="720" customFormat="1" ht="16.5" thickBot="1">
      <c r="A12" s="725" t="s">
        <v>273</v>
      </c>
      <c r="B12" s="726"/>
      <c r="C12" s="727"/>
      <c r="D12" s="728">
        <v>0</v>
      </c>
      <c r="E12" s="728">
        <v>0</v>
      </c>
      <c r="F12" s="728">
        <v>0</v>
      </c>
      <c r="G12" s="729">
        <v>0</v>
      </c>
      <c r="H12" s="730"/>
      <c r="I12" s="730"/>
      <c r="J12" s="730"/>
      <c r="K12" s="730"/>
      <c r="L12" s="730"/>
      <c r="M12" s="730"/>
      <c r="N12" s="730"/>
      <c r="O12" s="730"/>
      <c r="P12" s="730"/>
      <c r="Q12" s="730"/>
      <c r="R12" s="730"/>
      <c r="S12" s="730"/>
      <c r="T12" s="731"/>
      <c r="U12" s="732"/>
    </row>
    <row r="13" spans="1:21" ht="17.25" thickBot="1" thickTop="1">
      <c r="A13" s="258" t="s">
        <v>56</v>
      </c>
      <c r="B13" s="259"/>
      <c r="C13" s="260">
        <f>SUM(C7:C11)</f>
        <v>1081809.4759434443</v>
      </c>
      <c r="D13" s="733">
        <f>SUM(D7:D11)</f>
        <v>0</v>
      </c>
      <c r="E13" s="733">
        <f>SUM(E7:E11)</f>
        <v>0</v>
      </c>
      <c r="F13" s="733">
        <f>SUM(F7:F12)</f>
        <v>0</v>
      </c>
      <c r="G13" s="733">
        <f>SUM(G7:G12)</f>
        <v>0</v>
      </c>
      <c r="H13" s="47">
        <f aca="true" t="shared" si="0" ref="H13:T13">SUM(H8:H11)</f>
        <v>265343.04893562954</v>
      </c>
      <c r="I13" s="47">
        <f t="shared" si="0"/>
        <v>265343.04893562954</v>
      </c>
      <c r="J13" s="47">
        <f t="shared" si="0"/>
        <v>265343.04893562954</v>
      </c>
      <c r="K13" s="47">
        <f t="shared" si="0"/>
        <v>265343.04893562954</v>
      </c>
      <c r="L13" s="47">
        <f t="shared" si="0"/>
        <v>265343.04893562954</v>
      </c>
      <c r="M13" s="47">
        <f t="shared" si="0"/>
        <v>265343.04893562954</v>
      </c>
      <c r="N13" s="47">
        <f t="shared" si="0"/>
        <v>265343.04893562954</v>
      </c>
      <c r="O13" s="47">
        <f t="shared" si="0"/>
        <v>265343.04893562954</v>
      </c>
      <c r="P13" s="47">
        <f t="shared" si="0"/>
        <v>265343.04893562954</v>
      </c>
      <c r="Q13" s="47">
        <f t="shared" si="0"/>
        <v>265343.04893562954</v>
      </c>
      <c r="R13" s="47">
        <f t="shared" si="0"/>
        <v>265343.04893562954</v>
      </c>
      <c r="S13" s="47">
        <f t="shared" si="0"/>
        <v>265343.04893562954</v>
      </c>
      <c r="T13" s="56">
        <f t="shared" si="0"/>
        <v>265343.04893562954</v>
      </c>
      <c r="U13" s="734">
        <f>SUM(H13:T13)</f>
        <v>3449459.636163183</v>
      </c>
    </row>
    <row r="14" spans="1:21" ht="16.5" thickTop="1">
      <c r="A14" s="18"/>
      <c r="B14" s="18"/>
      <c r="C14" s="226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735"/>
    </row>
    <row r="15" spans="1:21" ht="15.75">
      <c r="A15" s="18"/>
      <c r="B15" s="18"/>
      <c r="C15" s="226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735"/>
    </row>
    <row r="16" spans="1:20" ht="15.75">
      <c r="A16" s="46"/>
      <c r="B16" s="46"/>
      <c r="C16" s="243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</row>
  </sheetData>
  <sheetProtection/>
  <mergeCells count="3">
    <mergeCell ref="A3:U3"/>
    <mergeCell ref="E5:U5"/>
    <mergeCell ref="A2:F2"/>
  </mergeCell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Pál József</dc:creator>
  <cp:keywords/>
  <dc:description/>
  <cp:lastModifiedBy>MGy</cp:lastModifiedBy>
  <cp:lastPrinted>2014-01-21T14:37:45Z</cp:lastPrinted>
  <dcterms:created xsi:type="dcterms:W3CDTF">2008-11-20T08:34:03Z</dcterms:created>
  <dcterms:modified xsi:type="dcterms:W3CDTF">2014-01-31T12:13:29Z</dcterms:modified>
  <cp:category/>
  <cp:version/>
  <cp:contentType/>
  <cp:contentStatus/>
</cp:coreProperties>
</file>